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welco\Documentss\20240108 ICAN pfizer&amp;moderna lots\"/>
    </mc:Choice>
  </mc:AlternateContent>
  <xr:revisionPtr revIDLastSave="0" documentId="13_ncr:1_{FB1FA8D2-4494-41DF-9117-5DD4EEE3AD4E}" xr6:coauthVersionLast="47" xr6:coauthVersionMax="47" xr10:uidLastSave="{00000000-0000-0000-0000-000000000000}"/>
  <bookViews>
    <workbookView xWindow="-90" yWindow="-90" windowWidth="19380" windowHeight="10380" xr2:uid="{2F164F97-2D45-4C28-AC2D-749B308B0832}"/>
  </bookViews>
  <sheets>
    <sheet name="Master" sheetId="3" r:id="rId1"/>
  </sheets>
  <definedNames>
    <definedName name="_xlnm._FilterDatabase" localSheetId="0" hidden="1">Master!$C$4:$AO$4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3" l="1"/>
  <c r="M54" i="3"/>
  <c r="P54" i="3"/>
  <c r="S54" i="3"/>
  <c r="V54" i="3"/>
  <c r="Y54" i="3"/>
  <c r="AB54" i="3"/>
  <c r="AE54" i="3"/>
  <c r="AH54" i="3"/>
  <c r="H54" i="3"/>
  <c r="G54" i="3"/>
  <c r="AG16" i="3"/>
  <c r="AG7" i="3"/>
  <c r="AG23" i="3"/>
  <c r="AG24" i="3"/>
  <c r="AG33" i="3"/>
  <c r="AG28" i="3"/>
  <c r="AG8" i="3"/>
  <c r="AG14" i="3"/>
  <c r="AG18" i="3"/>
  <c r="AG21" i="3"/>
  <c r="AG15" i="3"/>
  <c r="AG11" i="3"/>
  <c r="AG12" i="3"/>
  <c r="AG6" i="3"/>
  <c r="AG25" i="3"/>
  <c r="AG31" i="3"/>
  <c r="AG35" i="3"/>
  <c r="AG27" i="3"/>
  <c r="AG13" i="3"/>
  <c r="AG45" i="3"/>
  <c r="AG29" i="3"/>
  <c r="AG22" i="3"/>
  <c r="AG40" i="3"/>
  <c r="AG17" i="3"/>
  <c r="AG49" i="3"/>
  <c r="AG37" i="3"/>
  <c r="AG42" i="3"/>
  <c r="AG32" i="3"/>
  <c r="AG30" i="3"/>
  <c r="AG38" i="3"/>
  <c r="AG10" i="3"/>
  <c r="AG34" i="3"/>
  <c r="AG41" i="3"/>
  <c r="AG48" i="3"/>
  <c r="AG9" i="3"/>
  <c r="AG26" i="3"/>
  <c r="AG43" i="3"/>
  <c r="AG20" i="3"/>
  <c r="AG19" i="3"/>
  <c r="AG47" i="3"/>
  <c r="AG36" i="3"/>
  <c r="AG44" i="3"/>
  <c r="AG39" i="3"/>
  <c r="AG50" i="3"/>
  <c r="AG46" i="3"/>
  <c r="AG51" i="3"/>
  <c r="AG53" i="3"/>
  <c r="AG5" i="3"/>
  <c r="AD16" i="3"/>
  <c r="AD7" i="3"/>
  <c r="AD23" i="3"/>
  <c r="AD24" i="3"/>
  <c r="AD33" i="3"/>
  <c r="AD28" i="3"/>
  <c r="AD8" i="3"/>
  <c r="AD14" i="3"/>
  <c r="AD18" i="3"/>
  <c r="AD21" i="3"/>
  <c r="AD15" i="3"/>
  <c r="AD11" i="3"/>
  <c r="AD12" i="3"/>
  <c r="AD6" i="3"/>
  <c r="AD25" i="3"/>
  <c r="AD31" i="3"/>
  <c r="AD35" i="3"/>
  <c r="AD27" i="3"/>
  <c r="AD13" i="3"/>
  <c r="AD45" i="3"/>
  <c r="AD29" i="3"/>
  <c r="AD22" i="3"/>
  <c r="AD40" i="3"/>
  <c r="AD17" i="3"/>
  <c r="AD49" i="3"/>
  <c r="AD37" i="3"/>
  <c r="AD42" i="3"/>
  <c r="AD32" i="3"/>
  <c r="AD30" i="3"/>
  <c r="AD38" i="3"/>
  <c r="AD10" i="3"/>
  <c r="AD34" i="3"/>
  <c r="AD41" i="3"/>
  <c r="AD48" i="3"/>
  <c r="AD9" i="3"/>
  <c r="AD26" i="3"/>
  <c r="AD43" i="3"/>
  <c r="AD20" i="3"/>
  <c r="AD19" i="3"/>
  <c r="AD47" i="3"/>
  <c r="AD36" i="3"/>
  <c r="AD44" i="3"/>
  <c r="AD39" i="3"/>
  <c r="AD50" i="3"/>
  <c r="AD46" i="3"/>
  <c r="AD51" i="3"/>
  <c r="AD53" i="3"/>
  <c r="AD5" i="3"/>
  <c r="AA16" i="3"/>
  <c r="AA7" i="3"/>
  <c r="AA23" i="3"/>
  <c r="AA24" i="3"/>
  <c r="AA33" i="3"/>
  <c r="AA28" i="3"/>
  <c r="AA8" i="3"/>
  <c r="AA14" i="3"/>
  <c r="AA18" i="3"/>
  <c r="AA21" i="3"/>
  <c r="AA15" i="3"/>
  <c r="AA11" i="3"/>
  <c r="AA12" i="3"/>
  <c r="AA6" i="3"/>
  <c r="AA25" i="3"/>
  <c r="AA31" i="3"/>
  <c r="AA35" i="3"/>
  <c r="AA27" i="3"/>
  <c r="AA13" i="3"/>
  <c r="AA45" i="3"/>
  <c r="AA29" i="3"/>
  <c r="AA22" i="3"/>
  <c r="AA40" i="3"/>
  <c r="AA17" i="3"/>
  <c r="AA49" i="3"/>
  <c r="AA37" i="3"/>
  <c r="AA42" i="3"/>
  <c r="AA32" i="3"/>
  <c r="AA30" i="3"/>
  <c r="AA38" i="3"/>
  <c r="AA10" i="3"/>
  <c r="AA34" i="3"/>
  <c r="AA41" i="3"/>
  <c r="AA48" i="3"/>
  <c r="AA9" i="3"/>
  <c r="AA26" i="3"/>
  <c r="AA43" i="3"/>
  <c r="AA20" i="3"/>
  <c r="AA19" i="3"/>
  <c r="AA47" i="3"/>
  <c r="AA36" i="3"/>
  <c r="AA44" i="3"/>
  <c r="AA39" i="3"/>
  <c r="AA50" i="3"/>
  <c r="AA46" i="3"/>
  <c r="AA51" i="3"/>
  <c r="AA53" i="3"/>
  <c r="AA5" i="3"/>
  <c r="X16" i="3"/>
  <c r="X7" i="3"/>
  <c r="X23" i="3"/>
  <c r="X24" i="3"/>
  <c r="X33" i="3"/>
  <c r="X28" i="3"/>
  <c r="X8" i="3"/>
  <c r="X14" i="3"/>
  <c r="X18" i="3"/>
  <c r="X21" i="3"/>
  <c r="X15" i="3"/>
  <c r="X11" i="3"/>
  <c r="X12" i="3"/>
  <c r="X6" i="3"/>
  <c r="X25" i="3"/>
  <c r="X31" i="3"/>
  <c r="X35" i="3"/>
  <c r="X27" i="3"/>
  <c r="X13" i="3"/>
  <c r="X45" i="3"/>
  <c r="X29" i="3"/>
  <c r="X22" i="3"/>
  <c r="X40" i="3"/>
  <c r="X17" i="3"/>
  <c r="X49" i="3"/>
  <c r="X37" i="3"/>
  <c r="X42" i="3"/>
  <c r="X32" i="3"/>
  <c r="X30" i="3"/>
  <c r="X38" i="3"/>
  <c r="X10" i="3"/>
  <c r="X34" i="3"/>
  <c r="X41" i="3"/>
  <c r="X48" i="3"/>
  <c r="X9" i="3"/>
  <c r="X26" i="3"/>
  <c r="X43" i="3"/>
  <c r="X20" i="3"/>
  <c r="X19" i="3"/>
  <c r="X47" i="3"/>
  <c r="X36" i="3"/>
  <c r="X44" i="3"/>
  <c r="X39" i="3"/>
  <c r="X50" i="3"/>
  <c r="X46" i="3"/>
  <c r="X51" i="3"/>
  <c r="X53" i="3"/>
  <c r="X5" i="3"/>
  <c r="U16" i="3"/>
  <c r="U7" i="3"/>
  <c r="U23" i="3"/>
  <c r="U24" i="3"/>
  <c r="U33" i="3"/>
  <c r="U28" i="3"/>
  <c r="U8" i="3"/>
  <c r="U14" i="3"/>
  <c r="U18" i="3"/>
  <c r="U21" i="3"/>
  <c r="U15" i="3"/>
  <c r="U11" i="3"/>
  <c r="U12" i="3"/>
  <c r="U6" i="3"/>
  <c r="U25" i="3"/>
  <c r="U31" i="3"/>
  <c r="U35" i="3"/>
  <c r="U27" i="3"/>
  <c r="U13" i="3"/>
  <c r="U45" i="3"/>
  <c r="U29" i="3"/>
  <c r="U22" i="3"/>
  <c r="U40" i="3"/>
  <c r="U17" i="3"/>
  <c r="U49" i="3"/>
  <c r="U37" i="3"/>
  <c r="U42" i="3"/>
  <c r="U32" i="3"/>
  <c r="U30" i="3"/>
  <c r="U38" i="3"/>
  <c r="U10" i="3"/>
  <c r="U34" i="3"/>
  <c r="U41" i="3"/>
  <c r="U48" i="3"/>
  <c r="U9" i="3"/>
  <c r="U26" i="3"/>
  <c r="U43" i="3"/>
  <c r="U20" i="3"/>
  <c r="U19" i="3"/>
  <c r="U47" i="3"/>
  <c r="U36" i="3"/>
  <c r="U44" i="3"/>
  <c r="U39" i="3"/>
  <c r="U50" i="3"/>
  <c r="U46" i="3"/>
  <c r="U51" i="3"/>
  <c r="U53" i="3"/>
  <c r="U5" i="3"/>
  <c r="R16" i="3"/>
  <c r="R7" i="3"/>
  <c r="R23" i="3"/>
  <c r="R24" i="3"/>
  <c r="R33" i="3"/>
  <c r="R28" i="3"/>
  <c r="R8" i="3"/>
  <c r="R14" i="3"/>
  <c r="R18" i="3"/>
  <c r="R21" i="3"/>
  <c r="R15" i="3"/>
  <c r="R11" i="3"/>
  <c r="R12" i="3"/>
  <c r="R6" i="3"/>
  <c r="R25" i="3"/>
  <c r="R31" i="3"/>
  <c r="R35" i="3"/>
  <c r="R27" i="3"/>
  <c r="R13" i="3"/>
  <c r="R45" i="3"/>
  <c r="R29" i="3"/>
  <c r="R22" i="3"/>
  <c r="R40" i="3"/>
  <c r="R17" i="3"/>
  <c r="R49" i="3"/>
  <c r="R37" i="3"/>
  <c r="R42" i="3"/>
  <c r="R32" i="3"/>
  <c r="R30" i="3"/>
  <c r="R38" i="3"/>
  <c r="R10" i="3"/>
  <c r="R34" i="3"/>
  <c r="R41" i="3"/>
  <c r="R48" i="3"/>
  <c r="R9" i="3"/>
  <c r="R26" i="3"/>
  <c r="R43" i="3"/>
  <c r="R20" i="3"/>
  <c r="R19" i="3"/>
  <c r="R47" i="3"/>
  <c r="R36" i="3"/>
  <c r="R44" i="3"/>
  <c r="R39" i="3"/>
  <c r="R50" i="3"/>
  <c r="R46" i="3"/>
  <c r="R51" i="3"/>
  <c r="R53" i="3"/>
  <c r="R5" i="3"/>
  <c r="O16" i="3"/>
  <c r="O7" i="3"/>
  <c r="O23" i="3"/>
  <c r="O24" i="3"/>
  <c r="O33" i="3"/>
  <c r="O28" i="3"/>
  <c r="O8" i="3"/>
  <c r="O14" i="3"/>
  <c r="O18" i="3"/>
  <c r="O21" i="3"/>
  <c r="O15" i="3"/>
  <c r="O11" i="3"/>
  <c r="O12" i="3"/>
  <c r="O6" i="3"/>
  <c r="O25" i="3"/>
  <c r="O31" i="3"/>
  <c r="O35" i="3"/>
  <c r="O27" i="3"/>
  <c r="O13" i="3"/>
  <c r="O45" i="3"/>
  <c r="O29" i="3"/>
  <c r="O22" i="3"/>
  <c r="O40" i="3"/>
  <c r="O17" i="3"/>
  <c r="O49" i="3"/>
  <c r="O37" i="3"/>
  <c r="O42" i="3"/>
  <c r="O32" i="3"/>
  <c r="O30" i="3"/>
  <c r="O38" i="3"/>
  <c r="O10" i="3"/>
  <c r="O34" i="3"/>
  <c r="O41" i="3"/>
  <c r="O48" i="3"/>
  <c r="O9" i="3"/>
  <c r="O26" i="3"/>
  <c r="O43" i="3"/>
  <c r="O20" i="3"/>
  <c r="O19" i="3"/>
  <c r="O47" i="3"/>
  <c r="O36" i="3"/>
  <c r="O44" i="3"/>
  <c r="O39" i="3"/>
  <c r="O50" i="3"/>
  <c r="O46" i="3"/>
  <c r="O51" i="3"/>
  <c r="O53" i="3"/>
  <c r="O5" i="3"/>
  <c r="L16" i="3"/>
  <c r="AK16" i="3" s="1"/>
  <c r="L7" i="3"/>
  <c r="AK7" i="3" s="1"/>
  <c r="L23" i="3"/>
  <c r="AK23" i="3" s="1"/>
  <c r="L24" i="3"/>
  <c r="AK24" i="3" s="1"/>
  <c r="L33" i="3"/>
  <c r="AK33" i="3" s="1"/>
  <c r="L28" i="3"/>
  <c r="AK28" i="3" s="1"/>
  <c r="L8" i="3"/>
  <c r="AK8" i="3" s="1"/>
  <c r="L14" i="3"/>
  <c r="AK14" i="3" s="1"/>
  <c r="L18" i="3"/>
  <c r="AK18" i="3" s="1"/>
  <c r="L21" i="3"/>
  <c r="AK21" i="3" s="1"/>
  <c r="L15" i="3"/>
  <c r="AK15" i="3" s="1"/>
  <c r="L11" i="3"/>
  <c r="AK11" i="3" s="1"/>
  <c r="L12" i="3"/>
  <c r="AK12" i="3" s="1"/>
  <c r="L6" i="3"/>
  <c r="AK6" i="3" s="1"/>
  <c r="L25" i="3"/>
  <c r="AK25" i="3" s="1"/>
  <c r="L31" i="3"/>
  <c r="AK31" i="3" s="1"/>
  <c r="L35" i="3"/>
  <c r="AK35" i="3" s="1"/>
  <c r="L27" i="3"/>
  <c r="AK27" i="3" s="1"/>
  <c r="L13" i="3"/>
  <c r="AK13" i="3" s="1"/>
  <c r="L45" i="3"/>
  <c r="AK45" i="3" s="1"/>
  <c r="L29" i="3"/>
  <c r="AK29" i="3" s="1"/>
  <c r="L22" i="3"/>
  <c r="L40" i="3"/>
  <c r="AK40" i="3" s="1"/>
  <c r="L17" i="3"/>
  <c r="AK17" i="3" s="1"/>
  <c r="L49" i="3"/>
  <c r="AK49" i="3" s="1"/>
  <c r="L37" i="3"/>
  <c r="AK37" i="3" s="1"/>
  <c r="L42" i="3"/>
  <c r="AK42" i="3" s="1"/>
  <c r="L32" i="3"/>
  <c r="AK32" i="3" s="1"/>
  <c r="L30" i="3"/>
  <c r="L38" i="3"/>
  <c r="AK38" i="3" s="1"/>
  <c r="L10" i="3"/>
  <c r="AK10" i="3" s="1"/>
  <c r="L34" i="3"/>
  <c r="AK34" i="3" s="1"/>
  <c r="L41" i="3"/>
  <c r="AK41" i="3" s="1"/>
  <c r="L48" i="3"/>
  <c r="AK48" i="3" s="1"/>
  <c r="L9" i="3"/>
  <c r="AK9" i="3" s="1"/>
  <c r="L26" i="3"/>
  <c r="AK26" i="3" s="1"/>
  <c r="L43" i="3"/>
  <c r="L20" i="3"/>
  <c r="AK20" i="3" s="1"/>
  <c r="L19" i="3"/>
  <c r="AK19" i="3" s="1"/>
  <c r="L47" i="3"/>
  <c r="AK47" i="3" s="1"/>
  <c r="L36" i="3"/>
  <c r="AK36" i="3" s="1"/>
  <c r="L44" i="3"/>
  <c r="AK44" i="3" s="1"/>
  <c r="L39" i="3"/>
  <c r="AK39" i="3" s="1"/>
  <c r="L50" i="3"/>
  <c r="AK50" i="3" s="1"/>
  <c r="L46" i="3"/>
  <c r="AK46" i="3" s="1"/>
  <c r="L51" i="3"/>
  <c r="AK51" i="3" s="1"/>
  <c r="L53" i="3"/>
  <c r="L5" i="3"/>
  <c r="AK5" i="3" s="1"/>
  <c r="I51" i="3"/>
  <c r="I9" i="3"/>
  <c r="I40" i="3"/>
  <c r="I36" i="3"/>
  <c r="I47" i="3"/>
  <c r="I22" i="3"/>
  <c r="I35" i="3"/>
  <c r="I13" i="3"/>
  <c r="I45" i="3"/>
  <c r="I29" i="3"/>
  <c r="I30" i="3"/>
  <c r="I46" i="3"/>
  <c r="I31" i="3"/>
  <c r="I27" i="3"/>
  <c r="I12" i="3"/>
  <c r="I14" i="3"/>
  <c r="I11" i="3"/>
  <c r="I44" i="3"/>
  <c r="I53" i="3"/>
  <c r="I50" i="3"/>
  <c r="I38" i="3"/>
  <c r="I19" i="3"/>
  <c r="I39" i="3"/>
  <c r="I32" i="3"/>
  <c r="I37" i="3"/>
  <c r="I42" i="3"/>
  <c r="I49" i="3"/>
  <c r="I34" i="3"/>
  <c r="I41" i="3"/>
  <c r="I43" i="3"/>
  <c r="I20" i="3"/>
  <c r="I48" i="3"/>
  <c r="I26" i="3"/>
  <c r="I10" i="3"/>
  <c r="I17" i="3"/>
  <c r="I25" i="3"/>
  <c r="I18" i="3"/>
  <c r="I28" i="3"/>
  <c r="I21" i="3"/>
  <c r="I6" i="3"/>
  <c r="I15" i="3"/>
  <c r="I8" i="3"/>
  <c r="I23" i="3"/>
  <c r="I24" i="3"/>
  <c r="I16" i="3"/>
  <c r="I33" i="3"/>
  <c r="I5" i="3"/>
  <c r="I7" i="3"/>
  <c r="AK30" i="3" l="1"/>
  <c r="AK43" i="3"/>
  <c r="AK22" i="3"/>
  <c r="I54" i="3"/>
  <c r="L54" i="3"/>
  <c r="X54" i="3"/>
  <c r="AA54" i="3"/>
  <c r="R54" i="3"/>
  <c r="U54" i="3"/>
  <c r="AG54" i="3"/>
  <c r="O54" i="3"/>
  <c r="AD54" i="3"/>
  <c r="AJ5" i="3"/>
  <c r="AJ35" i="3"/>
  <c r="AI16" i="3"/>
  <c r="AJ48" i="3"/>
  <c r="AJ21" i="3"/>
  <c r="AI51" i="3"/>
  <c r="AI38" i="3"/>
  <c r="AI6" i="3"/>
  <c r="AI40" i="3"/>
  <c r="AI8" i="3"/>
  <c r="AJ49" i="3"/>
  <c r="AJ36" i="3"/>
  <c r="AJ18" i="3"/>
  <c r="AJ44" i="3"/>
  <c r="AJ37" i="3"/>
  <c r="AJ7" i="3"/>
  <c r="AI20" i="3"/>
  <c r="AI22" i="3"/>
  <c r="AI19" i="3"/>
  <c r="AI25" i="3"/>
  <c r="AI41" i="3"/>
  <c r="AJ27" i="3"/>
  <c r="AJ47" i="3"/>
  <c r="AJ34" i="3"/>
  <c r="AJ17" i="3"/>
  <c r="AJ31" i="3"/>
  <c r="AJ14" i="3"/>
  <c r="AJ19" i="3"/>
  <c r="AJ10" i="3"/>
  <c r="AJ40" i="3"/>
  <c r="AJ25" i="3"/>
  <c r="AJ8" i="3"/>
  <c r="AJ6" i="3"/>
  <c r="AJ46" i="3"/>
  <c r="AJ43" i="3"/>
  <c r="AJ30" i="3"/>
  <c r="AJ29" i="3"/>
  <c r="AJ12" i="3"/>
  <c r="AJ33" i="3"/>
  <c r="AJ51" i="3"/>
  <c r="AJ22" i="3"/>
  <c r="AJ50" i="3"/>
  <c r="AJ26" i="3"/>
  <c r="AJ32" i="3"/>
  <c r="AJ45" i="3"/>
  <c r="AJ11" i="3"/>
  <c r="AJ24" i="3"/>
  <c r="AI28" i="3"/>
  <c r="AI10" i="3"/>
  <c r="AJ20" i="3"/>
  <c r="AJ28" i="3"/>
  <c r="AI39" i="3"/>
  <c r="AI9" i="3"/>
  <c r="AI42" i="3"/>
  <c r="AI13" i="3"/>
  <c r="AI15" i="3"/>
  <c r="AI23" i="3"/>
  <c r="AJ38" i="3"/>
  <c r="AI44" i="3"/>
  <c r="AI48" i="3"/>
  <c r="AI37" i="3"/>
  <c r="AI27" i="3"/>
  <c r="AI21" i="3"/>
  <c r="AI7" i="3"/>
  <c r="AI5" i="3"/>
  <c r="AJ16" i="3"/>
  <c r="AJ41" i="3"/>
  <c r="AI36" i="3"/>
  <c r="AI49" i="3"/>
  <c r="AI35" i="3"/>
  <c r="AI18" i="3"/>
  <c r="AI47" i="3"/>
  <c r="AI34" i="3"/>
  <c r="AI17" i="3"/>
  <c r="AI31" i="3"/>
  <c r="AI14" i="3"/>
  <c r="AI46" i="3"/>
  <c r="AI43" i="3"/>
  <c r="AI30" i="3"/>
  <c r="AI29" i="3"/>
  <c r="AI12" i="3"/>
  <c r="AI33" i="3"/>
  <c r="AJ23" i="3"/>
  <c r="AJ15" i="3"/>
  <c r="AJ13" i="3"/>
  <c r="AJ42" i="3"/>
  <c r="AJ9" i="3"/>
  <c r="AJ39" i="3"/>
  <c r="AI50" i="3"/>
  <c r="AI26" i="3"/>
  <c r="AI32" i="3"/>
  <c r="AI45" i="3"/>
  <c r="AI11" i="3"/>
  <c r="AI24" i="3"/>
  <c r="AJ54" i="3" l="1"/>
  <c r="AI54" i="3"/>
</calcChain>
</file>

<file path=xl/sharedStrings.xml><?xml version="1.0" encoding="utf-8"?>
<sst xmlns="http://schemas.openxmlformats.org/spreadsheetml/2006/main" count="103" uniqueCount="68">
  <si>
    <t>BIRTH DEFECT</t>
  </si>
  <si>
    <t>DEATH</t>
  </si>
  <si>
    <t>EMERGENCY</t>
  </si>
  <si>
    <t>HOSPITAL</t>
  </si>
  <si>
    <t>L. THREAT</t>
  </si>
  <si>
    <t>NONE OF ABOVE</t>
  </si>
  <si>
    <t>OFFICE VISIT</t>
  </si>
  <si>
    <t>PERM DISABILITY</t>
  </si>
  <si>
    <t>Grand Total</t>
  </si>
  <si>
    <t>F</t>
  </si>
  <si>
    <t>H</t>
  </si>
  <si>
    <t>I</t>
  </si>
  <si>
    <t>K</t>
  </si>
  <si>
    <t>M</t>
  </si>
  <si>
    <t>N</t>
  </si>
  <si>
    <t>O</t>
  </si>
  <si>
    <t>P</t>
  </si>
  <si>
    <t>T</t>
  </si>
  <si>
    <t>UNK</t>
  </si>
  <si>
    <t>UNKNOWN</t>
  </si>
  <si>
    <t>XX</t>
  </si>
  <si>
    <t>041A21A</t>
  </si>
  <si>
    <t>042A21A</t>
  </si>
  <si>
    <t>043A21A</t>
  </si>
  <si>
    <t>201A21A</t>
  </si>
  <si>
    <t>202A21A</t>
  </si>
  <si>
    <t>202F21A</t>
  </si>
  <si>
    <t>203A21A</t>
  </si>
  <si>
    <t>204A21A</t>
  </si>
  <si>
    <t>204B21A</t>
  </si>
  <si>
    <t>205A21A</t>
  </si>
  <si>
    <t>206A21A</t>
  </si>
  <si>
    <t>207A21A</t>
  </si>
  <si>
    <t>211A21A</t>
  </si>
  <si>
    <t>211D21A</t>
  </si>
  <si>
    <t>212A21A</t>
  </si>
  <si>
    <t>213D21A</t>
  </si>
  <si>
    <t>216D21A</t>
  </si>
  <si>
    <t>B</t>
  </si>
  <si>
    <t>D</t>
  </si>
  <si>
    <t>E</t>
  </si>
  <si>
    <t>NOT IN VAERS</t>
  </si>
  <si>
    <t>SHIPPED</t>
  </si>
  <si>
    <t>INJECTED</t>
  </si>
  <si>
    <t>??</t>
  </si>
  <si>
    <t>EXP DATE</t>
  </si>
  <si>
    <t>RVU</t>
  </si>
  <si>
    <t>PTS</t>
  </si>
  <si>
    <t>RVU/SHIPPED</t>
  </si>
  <si>
    <t>N/A</t>
  </si>
  <si>
    <t>TOTALS:</t>
  </si>
  <si>
    <t>SHIP</t>
  </si>
  <si>
    <t>DIFF</t>
  </si>
  <si>
    <t>LOT#</t>
  </si>
  <si>
    <t>A</t>
  </si>
  <si>
    <t>C</t>
  </si>
  <si>
    <t>G</t>
  </si>
  <si>
    <t>J</t>
  </si>
  <si>
    <t>L</t>
  </si>
  <si>
    <t>Q</t>
  </si>
  <si>
    <t>S</t>
  </si>
  <si>
    <t>R</t>
  </si>
  <si>
    <t>RVU/INJ</t>
  </si>
  <si>
    <t>% INJ</t>
  </si>
  <si>
    <t>Eagle's RVU</t>
  </si>
  <si>
    <t>Eagle</t>
  </si>
  <si>
    <t>INJ</t>
  </si>
  <si>
    <t>JANSSEN Toxic Lot Analysis By Shipped Doses RVU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</si>
</sst>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4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8"/>
      <color theme="0"/>
      <name val="Aptos Narrow"/>
      <family val="2"/>
      <scheme val="minor"/>
    </font>
    <font>
      <sz val="18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NumberFormat="1" applyFill="1" applyAlignment="1">
      <alignment horizontal="left"/>
    </xf>
    <xf numFmtId="14" fontId="0" fillId="2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4" borderId="0" xfId="0" applyFill="1" applyAlignment="1">
      <alignment horizontal="left"/>
    </xf>
    <xf numFmtId="14" fontId="0" fillId="4" borderId="0" xfId="0" applyNumberFormat="1" applyFill="1"/>
    <xf numFmtId="3" fontId="0" fillId="4" borderId="0" xfId="0" applyNumberFormat="1" applyFill="1"/>
    <xf numFmtId="3" fontId="0" fillId="4" borderId="0" xfId="0" applyNumberForma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3" borderId="0" xfId="0" applyFont="1" applyFill="1"/>
    <xf numFmtId="3" fontId="1" fillId="3" borderId="0" xfId="0" applyNumberFormat="1" applyFont="1" applyFill="1" applyAlignment="1">
      <alignment horizontal="right"/>
    </xf>
    <xf numFmtId="166" fontId="1" fillId="3" borderId="0" xfId="0" applyNumberFormat="1" applyFont="1" applyFill="1"/>
    <xf numFmtId="10" fontId="0" fillId="0" borderId="0" xfId="0" applyNumberFormat="1" applyFill="1" applyAlignment="1">
      <alignment horizontal="right"/>
    </xf>
    <xf numFmtId="10" fontId="0" fillId="4" borderId="0" xfId="0" applyNumberFormat="1" applyFill="1" applyAlignment="1">
      <alignment horizontal="right"/>
    </xf>
    <xf numFmtId="0" fontId="0" fillId="4" borderId="0" xfId="0" applyNumberForma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3" borderId="0" xfId="0" applyFill="1" applyAlignment="1"/>
    <xf numFmtId="0" fontId="2" fillId="3" borderId="0" xfId="0" applyFont="1" applyFill="1" applyAlignment="1"/>
    <xf numFmtId="0" fontId="3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90714</xdr:colOff>
      <xdr:row>0</xdr:row>
      <xdr:rowOff>71275</xdr:rowOff>
    </xdr:from>
    <xdr:to>
      <xdr:col>4</xdr:col>
      <xdr:colOff>617302</xdr:colOff>
      <xdr:row>2</xdr:row>
      <xdr:rowOff>110153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A1FAEC-0A4F-DA70-32A2-FA0B9023D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71275"/>
          <a:ext cx="1505006" cy="544286"/>
        </a:xfrm>
        <a:prstGeom prst="rect">
          <a:avLst/>
        </a:prstGeom>
      </xdr:spPr>
    </xdr:pic>
    <xdr:clientData/>
  </xdr:twoCellAnchor>
  <xdr:twoCellAnchor editAs="oneCell">
    <xdr:from>
      <xdr:col>30</xdr:col>
      <xdr:colOff>790511</xdr:colOff>
      <xdr:row>0</xdr:row>
      <xdr:rowOff>45358</xdr:rowOff>
    </xdr:from>
    <xdr:to>
      <xdr:col>36</xdr:col>
      <xdr:colOff>98482</xdr:colOff>
      <xdr:row>2</xdr:row>
      <xdr:rowOff>184018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8D60C0C-5B69-7B67-89EF-97CE5C1A6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6276" y="45358"/>
          <a:ext cx="2878226" cy="644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E3B8A-293D-4A3F-80FC-958AFB06DB7A}">
  <sheetPr>
    <tabColor rgb="FFFF0000"/>
  </sheetPr>
  <dimension ref="A1:AO55"/>
  <sheetViews>
    <sheetView tabSelected="1" zoomScale="49" zoomScaleNormal="49" workbookViewId="0">
      <selection activeCell="AN61" sqref="AN61"/>
    </sheetView>
  </sheetViews>
  <sheetFormatPr defaultRowHeight="14.75" x14ac:dyDescent="0.75"/>
  <cols>
    <col min="1" max="1" width="8.7265625" customWidth="1"/>
    <col min="2" max="2" width="7.40625" style="18" hidden="1" customWidth="1"/>
    <col min="3" max="3" width="6.58984375" style="1" customWidth="1"/>
    <col min="4" max="4" width="7.40625" customWidth="1"/>
    <col min="5" max="5" width="9.90625" style="2" customWidth="1"/>
    <col min="6" max="6" width="10.453125" style="2" customWidth="1"/>
    <col min="7" max="9" width="13.54296875" style="1" customWidth="1"/>
    <col min="10" max="10" width="13.54296875" customWidth="1"/>
    <col min="11" max="12" width="13.54296875" hidden="1" customWidth="1"/>
    <col min="13" max="13" width="13.54296875" customWidth="1"/>
    <col min="14" max="15" width="13.54296875" hidden="1" customWidth="1"/>
    <col min="16" max="16" width="13.54296875" customWidth="1"/>
    <col min="17" max="18" width="13.54296875" hidden="1" customWidth="1"/>
    <col min="19" max="19" width="13.54296875" customWidth="1"/>
    <col min="20" max="21" width="13.54296875" hidden="1" customWidth="1"/>
    <col min="22" max="22" width="13.54296875" customWidth="1"/>
    <col min="23" max="24" width="13.54296875" hidden="1" customWidth="1"/>
    <col min="25" max="25" width="13.54296875" customWidth="1"/>
    <col min="26" max="27" width="13.54296875" hidden="1" customWidth="1"/>
    <col min="28" max="28" width="13.54296875" customWidth="1"/>
    <col min="29" max="30" width="13.54296875" hidden="1" customWidth="1"/>
    <col min="31" max="31" width="13.54296875" customWidth="1"/>
    <col min="32" max="33" width="13.54296875" hidden="1" customWidth="1"/>
    <col min="34" max="34" width="12.04296875" customWidth="1"/>
    <col min="35" max="35" width="13.1328125" customWidth="1"/>
    <col min="36" max="37" width="12.36328125" customWidth="1"/>
    <col min="38" max="38" width="14.54296875" customWidth="1"/>
  </cols>
  <sheetData>
    <row r="1" spans="1:38" x14ac:dyDescent="0.75">
      <c r="A1" s="11"/>
      <c r="B1" s="21"/>
      <c r="C1" s="7"/>
      <c r="D1" s="8"/>
      <c r="E1" s="6"/>
      <c r="F1" s="6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5" customHeight="1" x14ac:dyDescent="1.2">
      <c r="A2" s="11"/>
      <c r="B2" s="21"/>
      <c r="C2" s="7"/>
      <c r="D2" s="8"/>
      <c r="E2" s="6"/>
      <c r="F2" s="6"/>
      <c r="G2" s="31" t="s">
        <v>67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0"/>
      <c r="AA2" s="30"/>
      <c r="AB2" s="30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28" customFormat="1" ht="25" customHeight="1" x14ac:dyDescent="0.75">
      <c r="A3" s="27" t="s">
        <v>54</v>
      </c>
      <c r="B3" s="27" t="s">
        <v>54</v>
      </c>
      <c r="C3" s="27" t="s">
        <v>38</v>
      </c>
      <c r="D3" s="27" t="s">
        <v>55</v>
      </c>
      <c r="E3" s="27" t="s">
        <v>39</v>
      </c>
      <c r="F3" s="27" t="s">
        <v>40</v>
      </c>
      <c r="G3" s="27" t="s">
        <v>9</v>
      </c>
      <c r="H3" s="27" t="s">
        <v>56</v>
      </c>
      <c r="I3" s="27" t="s">
        <v>10</v>
      </c>
      <c r="J3" s="27" t="s">
        <v>11</v>
      </c>
      <c r="K3" s="27"/>
      <c r="L3" s="27"/>
      <c r="M3" s="27" t="s">
        <v>57</v>
      </c>
      <c r="N3" s="27"/>
      <c r="O3" s="27"/>
      <c r="P3" s="27" t="s">
        <v>12</v>
      </c>
      <c r="Q3" s="27"/>
      <c r="R3" s="27"/>
      <c r="S3" s="27" t="s">
        <v>58</v>
      </c>
      <c r="T3" s="27"/>
      <c r="U3" s="27"/>
      <c r="V3" s="27" t="s">
        <v>13</v>
      </c>
      <c r="W3" s="27"/>
      <c r="X3" s="27"/>
      <c r="Y3" s="27" t="s">
        <v>14</v>
      </c>
      <c r="Z3" s="27"/>
      <c r="AA3" s="27"/>
      <c r="AB3" s="27" t="s">
        <v>15</v>
      </c>
      <c r="AC3" s="27"/>
      <c r="AD3" s="27"/>
      <c r="AE3" s="27" t="s">
        <v>16</v>
      </c>
      <c r="AF3" s="27"/>
      <c r="AG3" s="27"/>
      <c r="AH3" s="27" t="s">
        <v>59</v>
      </c>
      <c r="AI3" s="27" t="s">
        <v>61</v>
      </c>
      <c r="AJ3" s="27" t="s">
        <v>60</v>
      </c>
      <c r="AK3" s="27" t="s">
        <v>17</v>
      </c>
      <c r="AL3" s="27"/>
    </row>
    <row r="4" spans="1:38" s="5" customFormat="1" x14ac:dyDescent="0.75">
      <c r="A4" s="27" t="s">
        <v>65</v>
      </c>
      <c r="B4" s="27" t="s">
        <v>52</v>
      </c>
      <c r="C4" s="27" t="s">
        <v>66</v>
      </c>
      <c r="D4" s="27" t="s">
        <v>51</v>
      </c>
      <c r="E4" s="27" t="s">
        <v>53</v>
      </c>
      <c r="F4" s="27" t="s">
        <v>45</v>
      </c>
      <c r="G4" s="27" t="s">
        <v>43</v>
      </c>
      <c r="H4" s="27" t="s">
        <v>42</v>
      </c>
      <c r="I4" s="27" t="s">
        <v>63</v>
      </c>
      <c r="J4" s="27" t="s">
        <v>1</v>
      </c>
      <c r="K4" s="27" t="s">
        <v>46</v>
      </c>
      <c r="L4" s="27" t="s">
        <v>47</v>
      </c>
      <c r="M4" s="27" t="s">
        <v>7</v>
      </c>
      <c r="N4" s="27" t="s">
        <v>46</v>
      </c>
      <c r="O4" s="27" t="s">
        <v>47</v>
      </c>
      <c r="P4" s="27" t="s">
        <v>0</v>
      </c>
      <c r="Q4" s="27" t="s">
        <v>46</v>
      </c>
      <c r="R4" s="27" t="s">
        <v>47</v>
      </c>
      <c r="S4" s="27" t="s">
        <v>4</v>
      </c>
      <c r="T4" s="27" t="s">
        <v>46</v>
      </c>
      <c r="U4" s="27" t="s">
        <v>47</v>
      </c>
      <c r="V4" s="27" t="s">
        <v>3</v>
      </c>
      <c r="W4" s="27" t="s">
        <v>46</v>
      </c>
      <c r="X4" s="27" t="s">
        <v>47</v>
      </c>
      <c r="Y4" s="27" t="s">
        <v>2</v>
      </c>
      <c r="Z4" s="27" t="s">
        <v>46</v>
      </c>
      <c r="AA4" s="27" t="s">
        <v>47</v>
      </c>
      <c r="AB4" s="27" t="s">
        <v>6</v>
      </c>
      <c r="AC4" s="27" t="s">
        <v>46</v>
      </c>
      <c r="AD4" s="27" t="s">
        <v>47</v>
      </c>
      <c r="AE4" s="27" t="s">
        <v>5</v>
      </c>
      <c r="AF4" s="27" t="s">
        <v>46</v>
      </c>
      <c r="AG4" s="27" t="s">
        <v>47</v>
      </c>
      <c r="AH4" s="27" t="s">
        <v>8</v>
      </c>
      <c r="AI4" s="27" t="s">
        <v>62</v>
      </c>
      <c r="AJ4" s="27" t="s">
        <v>48</v>
      </c>
      <c r="AK4" s="27" t="s">
        <v>64</v>
      </c>
      <c r="AL4" s="27"/>
    </row>
    <row r="5" spans="1:38" x14ac:dyDescent="0.75">
      <c r="A5" s="11">
        <v>1</v>
      </c>
      <c r="B5" s="11">
        <v>1</v>
      </c>
      <c r="C5" s="10">
        <v>3</v>
      </c>
      <c r="D5" s="11">
        <v>2</v>
      </c>
      <c r="E5" s="3">
        <v>1802070</v>
      </c>
      <c r="F5" s="4">
        <v>44581</v>
      </c>
      <c r="G5" s="19">
        <v>184514</v>
      </c>
      <c r="H5" s="20">
        <v>126400</v>
      </c>
      <c r="I5" s="24">
        <f>G5/H5</f>
        <v>1.459762658227848</v>
      </c>
      <c r="J5">
        <v>37</v>
      </c>
      <c r="K5" s="1">
        <v>4000</v>
      </c>
      <c r="L5">
        <f>J5*K5</f>
        <v>148000</v>
      </c>
      <c r="M5">
        <v>18</v>
      </c>
      <c r="N5" s="1">
        <v>425</v>
      </c>
      <c r="O5">
        <f>M5*N5</f>
        <v>7650</v>
      </c>
      <c r="P5">
        <v>1</v>
      </c>
      <c r="Q5" s="1">
        <v>407</v>
      </c>
      <c r="R5">
        <f>P5*Q5</f>
        <v>407</v>
      </c>
      <c r="S5">
        <v>30</v>
      </c>
      <c r="T5" s="1">
        <v>389.91660000000002</v>
      </c>
      <c r="U5">
        <f>S5*T5</f>
        <v>11697.498</v>
      </c>
      <c r="V5">
        <v>87</v>
      </c>
      <c r="W5" s="1">
        <v>334</v>
      </c>
      <c r="X5">
        <f>V5*W5</f>
        <v>29058</v>
      </c>
      <c r="Y5">
        <v>161</v>
      </c>
      <c r="Z5" s="1">
        <v>195.0078</v>
      </c>
      <c r="AA5">
        <f>Y5*Z5</f>
        <v>31396.255799999999</v>
      </c>
      <c r="AB5">
        <v>422</v>
      </c>
      <c r="AC5" s="1">
        <v>80</v>
      </c>
      <c r="AD5">
        <f>AB5*AC5</f>
        <v>33760</v>
      </c>
      <c r="AE5">
        <v>1</v>
      </c>
      <c r="AF5" s="1">
        <v>11</v>
      </c>
      <c r="AG5">
        <f>AE5*AF5</f>
        <v>11</v>
      </c>
      <c r="AH5">
        <v>757</v>
      </c>
      <c r="AI5" s="29">
        <f>(L5+O5+R5+U5+X5+AA5+AD5+AG5)/G5</f>
        <v>1.4198367267524417</v>
      </c>
      <c r="AJ5" s="29">
        <f>(L5+O5+R5+U5+X5+AA5+AD5+AG5)/H5</f>
        <v>2.0726246344936707</v>
      </c>
      <c r="AK5" s="29">
        <f>(L5+O5+R5+U5+X5+AA5+AD5+AG5)/AH5</f>
        <v>346.07629299867898</v>
      </c>
      <c r="AL5" s="11"/>
    </row>
    <row r="6" spans="1:38" x14ac:dyDescent="0.75">
      <c r="A6" s="11">
        <v>2</v>
      </c>
      <c r="B6" s="11">
        <v>0</v>
      </c>
      <c r="C6" s="10">
        <v>4</v>
      </c>
      <c r="D6" s="11">
        <v>4</v>
      </c>
      <c r="E6" s="3">
        <v>1805031</v>
      </c>
      <c r="F6" s="4">
        <v>44582</v>
      </c>
      <c r="G6" s="19">
        <v>391333</v>
      </c>
      <c r="H6" s="20">
        <v>495000</v>
      </c>
      <c r="I6" s="24">
        <f>G6/H6</f>
        <v>0.79057171717171715</v>
      </c>
      <c r="J6">
        <v>76</v>
      </c>
      <c r="K6" s="1">
        <v>4000</v>
      </c>
      <c r="L6">
        <f>J6*K6</f>
        <v>304000</v>
      </c>
      <c r="M6">
        <v>27</v>
      </c>
      <c r="N6" s="1">
        <v>425</v>
      </c>
      <c r="O6">
        <f>M6*N6</f>
        <v>11475</v>
      </c>
      <c r="P6">
        <v>1</v>
      </c>
      <c r="Q6" s="1">
        <v>407</v>
      </c>
      <c r="R6">
        <f>P6*Q6</f>
        <v>407</v>
      </c>
      <c r="S6">
        <v>55</v>
      </c>
      <c r="T6" s="1">
        <v>389.91660000000002</v>
      </c>
      <c r="U6">
        <f>S6*T6</f>
        <v>21445.413</v>
      </c>
      <c r="V6">
        <v>144</v>
      </c>
      <c r="W6" s="1">
        <v>334</v>
      </c>
      <c r="X6">
        <f>V6*W6</f>
        <v>48096</v>
      </c>
      <c r="Y6">
        <v>166</v>
      </c>
      <c r="Z6" s="1">
        <v>195.0078</v>
      </c>
      <c r="AA6">
        <f>Y6*Z6</f>
        <v>32371.2948</v>
      </c>
      <c r="AB6">
        <v>1006</v>
      </c>
      <c r="AC6" s="1">
        <v>80</v>
      </c>
      <c r="AD6">
        <f>AB6*AC6</f>
        <v>80480</v>
      </c>
      <c r="AE6">
        <v>9</v>
      </c>
      <c r="AF6" s="1">
        <v>11</v>
      </c>
      <c r="AG6">
        <f>AE6*AF6</f>
        <v>99</v>
      </c>
      <c r="AH6">
        <v>1484</v>
      </c>
      <c r="AI6" s="29">
        <f>(L6+O6+R6+U6+X6+AA6+AD6+AG6)/G6</f>
        <v>1.2735284471281492</v>
      </c>
      <c r="AJ6" s="29">
        <f>(L6+O6+R6+U6+X6+AA6+AD6+AG6)/H6</f>
        <v>1.0068155713131313</v>
      </c>
      <c r="AK6" s="29">
        <f>(L6+O6+R6+U6+X6+AA6+AD6+AG6)/AH6</f>
        <v>335.83133948787059</v>
      </c>
      <c r="AL6" s="11"/>
    </row>
    <row r="7" spans="1:38" x14ac:dyDescent="0.75">
      <c r="A7" s="11">
        <v>3</v>
      </c>
      <c r="B7" s="11">
        <v>-1</v>
      </c>
      <c r="C7" s="10">
        <v>2</v>
      </c>
      <c r="D7" s="11">
        <v>3</v>
      </c>
      <c r="E7" s="3">
        <v>1802068</v>
      </c>
      <c r="F7" s="4">
        <v>44581</v>
      </c>
      <c r="G7" s="19">
        <v>178728</v>
      </c>
      <c r="H7" s="20">
        <v>172300</v>
      </c>
      <c r="I7" s="24">
        <f>G7/H7</f>
        <v>1.037307022634939</v>
      </c>
      <c r="J7">
        <v>34</v>
      </c>
      <c r="K7" s="1">
        <v>4000</v>
      </c>
      <c r="L7">
        <f>J7*K7</f>
        <v>136000</v>
      </c>
      <c r="M7">
        <v>24</v>
      </c>
      <c r="N7" s="1">
        <v>425</v>
      </c>
      <c r="O7">
        <f>M7*N7</f>
        <v>10200</v>
      </c>
      <c r="P7">
        <v>0</v>
      </c>
      <c r="Q7" s="1">
        <v>407</v>
      </c>
      <c r="R7">
        <f>P7*Q7</f>
        <v>0</v>
      </c>
      <c r="S7">
        <v>36</v>
      </c>
      <c r="T7" s="1">
        <v>389.91660000000002</v>
      </c>
      <c r="U7">
        <f>S7*T7</f>
        <v>14036.997600000001</v>
      </c>
      <c r="V7">
        <v>176</v>
      </c>
      <c r="W7" s="1">
        <v>334</v>
      </c>
      <c r="X7">
        <f>V7*W7</f>
        <v>58784</v>
      </c>
      <c r="Y7">
        <v>71</v>
      </c>
      <c r="Z7" s="1">
        <v>195.0078</v>
      </c>
      <c r="AA7">
        <f>Y7*Z7</f>
        <v>13845.5538</v>
      </c>
      <c r="AB7">
        <v>560</v>
      </c>
      <c r="AC7" s="1">
        <v>80</v>
      </c>
      <c r="AD7">
        <f>AB7*AC7</f>
        <v>44800</v>
      </c>
      <c r="AE7">
        <v>3</v>
      </c>
      <c r="AF7" s="1">
        <v>11</v>
      </c>
      <c r="AG7">
        <f>AE7*AF7</f>
        <v>33</v>
      </c>
      <c r="AH7">
        <v>904</v>
      </c>
      <c r="AI7" s="29">
        <f>(L7+O7+R7+U7+X7+AA7+AD7+AG7)/G7</f>
        <v>1.5537551553198157</v>
      </c>
      <c r="AJ7" s="29">
        <f>(L7+O7+R7+U7+X7+AA7+AD7+AG7)/H7</f>
        <v>1.6117211340684852</v>
      </c>
      <c r="AK7" s="29">
        <f>(L7+O7+R7+U7+X7+AA7+AD7+AG7)/AH7</f>
        <v>307.18976924778758</v>
      </c>
      <c r="AL7" s="11"/>
    </row>
    <row r="8" spans="1:38" x14ac:dyDescent="0.75">
      <c r="A8" s="11">
        <v>4</v>
      </c>
      <c r="B8" s="11">
        <v>0</v>
      </c>
      <c r="C8" s="10">
        <v>5</v>
      </c>
      <c r="D8" s="11">
        <v>5</v>
      </c>
      <c r="E8" s="3">
        <v>1805025</v>
      </c>
      <c r="F8" s="4">
        <v>44581</v>
      </c>
      <c r="G8" s="19">
        <v>344873</v>
      </c>
      <c r="H8" s="20">
        <v>405600</v>
      </c>
      <c r="I8" s="24">
        <f>G8/H8</f>
        <v>0.85027859960552266</v>
      </c>
      <c r="J8">
        <v>45</v>
      </c>
      <c r="K8" s="1">
        <v>4000</v>
      </c>
      <c r="L8">
        <f>J8*K8</f>
        <v>180000</v>
      </c>
      <c r="M8">
        <v>27</v>
      </c>
      <c r="N8" s="1">
        <v>425</v>
      </c>
      <c r="O8">
        <f>M8*N8</f>
        <v>11475</v>
      </c>
      <c r="P8">
        <v>2</v>
      </c>
      <c r="Q8" s="1">
        <v>407</v>
      </c>
      <c r="R8">
        <f>P8*Q8</f>
        <v>814</v>
      </c>
      <c r="S8">
        <v>57</v>
      </c>
      <c r="T8" s="1">
        <v>389.91660000000002</v>
      </c>
      <c r="U8">
        <f>S8*T8</f>
        <v>22225.246200000001</v>
      </c>
      <c r="V8">
        <v>162</v>
      </c>
      <c r="W8" s="1">
        <v>334</v>
      </c>
      <c r="X8">
        <f>V8*W8</f>
        <v>54108</v>
      </c>
      <c r="Y8">
        <v>135</v>
      </c>
      <c r="Z8" s="1">
        <v>195.0078</v>
      </c>
      <c r="AA8">
        <f>Y8*Z8</f>
        <v>26326.053</v>
      </c>
      <c r="AB8">
        <v>812</v>
      </c>
      <c r="AC8" s="1">
        <v>80</v>
      </c>
      <c r="AD8">
        <f>AB8*AC8</f>
        <v>64960</v>
      </c>
      <c r="AE8">
        <v>7</v>
      </c>
      <c r="AF8" s="1">
        <v>11</v>
      </c>
      <c r="AG8">
        <f>AE8*AF8</f>
        <v>77</v>
      </c>
      <c r="AH8">
        <v>1247</v>
      </c>
      <c r="AI8" s="29">
        <f>(L8+O8+R8+U8+X8+AA8+AD8+AG8)/G8</f>
        <v>1.0438198965996179</v>
      </c>
      <c r="AJ8" s="29">
        <f>(L8+O8+R8+U8+X8+AA8+AD8+AG8)/H8</f>
        <v>0.88753771992110453</v>
      </c>
      <c r="AK8" s="29">
        <f>(L8+O8+R8+U8+X8+AA8+AD8+AG8)/AH8</f>
        <v>288.68107393744987</v>
      </c>
      <c r="AL8" s="11"/>
    </row>
    <row r="9" spans="1:38" x14ac:dyDescent="0.75">
      <c r="A9" s="11">
        <v>5</v>
      </c>
      <c r="B9" s="11">
        <v>0</v>
      </c>
      <c r="C9" s="10">
        <v>36</v>
      </c>
      <c r="D9" s="11">
        <v>36</v>
      </c>
      <c r="E9" s="3" t="s">
        <v>36</v>
      </c>
      <c r="F9" s="4">
        <v>44812</v>
      </c>
      <c r="G9" s="19">
        <v>518660</v>
      </c>
      <c r="H9" s="20">
        <v>1295800</v>
      </c>
      <c r="I9" s="24">
        <f>G9/H9</f>
        <v>0.40026238617070536</v>
      </c>
      <c r="J9">
        <v>25</v>
      </c>
      <c r="K9" s="1">
        <v>4000</v>
      </c>
      <c r="L9">
        <f>J9*K9</f>
        <v>100000</v>
      </c>
      <c r="M9">
        <v>15</v>
      </c>
      <c r="N9" s="1">
        <v>425</v>
      </c>
      <c r="O9">
        <f>M9*N9</f>
        <v>6375</v>
      </c>
      <c r="P9">
        <v>1</v>
      </c>
      <c r="Q9" s="1">
        <v>407</v>
      </c>
      <c r="R9">
        <f>P9*Q9</f>
        <v>407</v>
      </c>
      <c r="S9">
        <v>18</v>
      </c>
      <c r="T9" s="1">
        <v>389.91660000000002</v>
      </c>
      <c r="U9">
        <f>S9*T9</f>
        <v>7018.4988000000003</v>
      </c>
      <c r="V9">
        <v>80</v>
      </c>
      <c r="W9" s="1">
        <v>334</v>
      </c>
      <c r="X9">
        <f>V9*W9</f>
        <v>26720</v>
      </c>
      <c r="Y9">
        <v>80</v>
      </c>
      <c r="Z9" s="1">
        <v>195.0078</v>
      </c>
      <c r="AA9">
        <f>Y9*Z9</f>
        <v>15600.624</v>
      </c>
      <c r="AB9">
        <v>435</v>
      </c>
      <c r="AC9" s="1">
        <v>80</v>
      </c>
      <c r="AD9">
        <f>AB9*AC9</f>
        <v>34800</v>
      </c>
      <c r="AE9">
        <v>58</v>
      </c>
      <c r="AF9" s="1">
        <v>11</v>
      </c>
      <c r="AG9">
        <f>AE9*AF9</f>
        <v>638</v>
      </c>
      <c r="AH9">
        <v>712</v>
      </c>
      <c r="AI9" s="29">
        <f>(L9+O9+R9+U9+X9+AA9+AD9+AG9)/G9</f>
        <v>0.36933467550996801</v>
      </c>
      <c r="AJ9" s="29">
        <f>(L9+O9+R9+U9+X9+AA9+AD9+AG9)/H9</f>
        <v>0.14783077851520296</v>
      </c>
      <c r="AK9" s="29">
        <f>(L9+O9+R9+U9+X9+AA9+AD9+AG9)/AH9</f>
        <v>269.04371179775285</v>
      </c>
      <c r="AL9" s="11"/>
    </row>
    <row r="10" spans="1:38" x14ac:dyDescent="0.75">
      <c r="A10" s="11">
        <v>6</v>
      </c>
      <c r="B10" s="11">
        <v>-5</v>
      </c>
      <c r="C10" s="10">
        <v>18</v>
      </c>
      <c r="D10" s="11">
        <v>23</v>
      </c>
      <c r="E10" s="3">
        <v>1816022</v>
      </c>
      <c r="F10" s="4">
        <v>44618</v>
      </c>
      <c r="G10" s="19">
        <v>96457</v>
      </c>
      <c r="H10" s="20">
        <v>213900</v>
      </c>
      <c r="I10" s="24">
        <f>G10/H10</f>
        <v>0.45094436652641423</v>
      </c>
      <c r="J10">
        <v>7</v>
      </c>
      <c r="K10" s="1">
        <v>4000</v>
      </c>
      <c r="L10">
        <f>J10*K10</f>
        <v>28000</v>
      </c>
      <c r="M10">
        <v>7</v>
      </c>
      <c r="N10" s="1">
        <v>425</v>
      </c>
      <c r="O10">
        <f>M10*N10</f>
        <v>2975</v>
      </c>
      <c r="P10">
        <v>1</v>
      </c>
      <c r="Q10" s="1">
        <v>407</v>
      </c>
      <c r="R10">
        <f>P10*Q10</f>
        <v>407</v>
      </c>
      <c r="S10">
        <v>8</v>
      </c>
      <c r="T10" s="1">
        <v>389.91660000000002</v>
      </c>
      <c r="U10">
        <f>S10*T10</f>
        <v>3119.3328000000001</v>
      </c>
      <c r="V10">
        <v>22</v>
      </c>
      <c r="W10" s="1">
        <v>334</v>
      </c>
      <c r="X10">
        <f>V10*W10</f>
        <v>7348</v>
      </c>
      <c r="Y10">
        <v>34</v>
      </c>
      <c r="Z10" s="1">
        <v>195.0078</v>
      </c>
      <c r="AA10">
        <f>Y10*Z10</f>
        <v>6630.2651999999998</v>
      </c>
      <c r="AB10">
        <v>154</v>
      </c>
      <c r="AC10" s="1">
        <v>80</v>
      </c>
      <c r="AD10">
        <f>AB10*AC10</f>
        <v>12320</v>
      </c>
      <c r="AE10">
        <v>6</v>
      </c>
      <c r="AF10" s="1">
        <v>11</v>
      </c>
      <c r="AG10">
        <f>AE10*AF10</f>
        <v>66</v>
      </c>
      <c r="AH10">
        <v>239</v>
      </c>
      <c r="AI10" s="29">
        <f>(L10+O10+R10+U10+X10+AA10+AD10+AG10)/G10</f>
        <v>0.63101276216345115</v>
      </c>
      <c r="AJ10" s="29">
        <f>(L10+O10+R10+U10+X10+AA10+AD10+AG10)/H10</f>
        <v>0.28455165030388035</v>
      </c>
      <c r="AK10" s="29">
        <f>(L10+O10+R10+U10+X10+AA10+AD10+AG10)/AH10</f>
        <v>254.66777405857744</v>
      </c>
      <c r="AL10" s="11"/>
    </row>
    <row r="11" spans="1:38" x14ac:dyDescent="0.75">
      <c r="A11" s="11">
        <v>7</v>
      </c>
      <c r="B11" s="11">
        <v>-2</v>
      </c>
      <c r="C11" s="10">
        <v>10</v>
      </c>
      <c r="D11" s="11">
        <v>12</v>
      </c>
      <c r="E11" s="3" t="s">
        <v>21</v>
      </c>
      <c r="F11" s="4">
        <v>44608</v>
      </c>
      <c r="G11" s="19">
        <v>536393</v>
      </c>
      <c r="H11" s="20">
        <v>645800</v>
      </c>
      <c r="I11" s="24">
        <f>G11/H11</f>
        <v>0.83058686899969025</v>
      </c>
      <c r="J11">
        <v>50</v>
      </c>
      <c r="K11" s="1">
        <v>4000</v>
      </c>
      <c r="L11">
        <f>J11*K11</f>
        <v>200000</v>
      </c>
      <c r="M11">
        <v>38</v>
      </c>
      <c r="N11" s="1">
        <v>425</v>
      </c>
      <c r="O11">
        <f>M11*N11</f>
        <v>16150</v>
      </c>
      <c r="P11">
        <v>3</v>
      </c>
      <c r="Q11" s="1">
        <v>407</v>
      </c>
      <c r="R11">
        <f>P11*Q11</f>
        <v>1221</v>
      </c>
      <c r="S11">
        <v>48</v>
      </c>
      <c r="T11" s="1">
        <v>389.91660000000002</v>
      </c>
      <c r="U11">
        <f>S11*T11</f>
        <v>18715.996800000001</v>
      </c>
      <c r="V11">
        <v>97</v>
      </c>
      <c r="W11" s="1">
        <v>334</v>
      </c>
      <c r="X11">
        <f>V11*W11</f>
        <v>32398</v>
      </c>
      <c r="Y11">
        <v>205</v>
      </c>
      <c r="Z11" s="1">
        <v>195.0078</v>
      </c>
      <c r="AA11">
        <f>Y11*Z11</f>
        <v>39976.599000000002</v>
      </c>
      <c r="AB11">
        <v>1106</v>
      </c>
      <c r="AC11" s="1">
        <v>80</v>
      </c>
      <c r="AD11">
        <f>AB11*AC11</f>
        <v>88480</v>
      </c>
      <c r="AE11">
        <v>16</v>
      </c>
      <c r="AF11" s="1">
        <v>11</v>
      </c>
      <c r="AG11">
        <f>AE11*AF11</f>
        <v>176</v>
      </c>
      <c r="AH11">
        <v>1563</v>
      </c>
      <c r="AI11" s="29">
        <f>(L11+O11+R11+U11+X11+AA11+AD11+AG11)/G11</f>
        <v>0.74034820700493842</v>
      </c>
      <c r="AJ11" s="29">
        <f>(L11+O11+R11+U11+X11+AA11+AD11+AG11)/H11</f>
        <v>0.61492349922576639</v>
      </c>
      <c r="AK11" s="29">
        <f>(L11+O11+R11+U11+X11+AA11+AD11+AG11)/AH11</f>
        <v>254.07395764555338</v>
      </c>
      <c r="AL11" s="11"/>
    </row>
    <row r="12" spans="1:38" x14ac:dyDescent="0.75">
      <c r="A12" s="11">
        <v>8</v>
      </c>
      <c r="B12" s="11">
        <v>-1</v>
      </c>
      <c r="C12" s="10">
        <v>7</v>
      </c>
      <c r="D12" s="11">
        <v>8</v>
      </c>
      <c r="E12" s="3" t="s">
        <v>23</v>
      </c>
      <c r="F12" s="4">
        <v>44608</v>
      </c>
      <c r="G12" s="19">
        <v>939833</v>
      </c>
      <c r="H12" s="20">
        <v>1166750</v>
      </c>
      <c r="I12" s="24">
        <f>G12/H12</f>
        <v>0.80551360617098777</v>
      </c>
      <c r="J12">
        <v>99</v>
      </c>
      <c r="K12" s="1">
        <v>4000</v>
      </c>
      <c r="L12">
        <f>J12*K12</f>
        <v>396000</v>
      </c>
      <c r="M12">
        <v>53</v>
      </c>
      <c r="N12" s="1">
        <v>425</v>
      </c>
      <c r="O12">
        <f>M12*N12</f>
        <v>22525</v>
      </c>
      <c r="P12">
        <v>7</v>
      </c>
      <c r="Q12" s="1">
        <v>407</v>
      </c>
      <c r="R12">
        <f>P12*Q12</f>
        <v>2849</v>
      </c>
      <c r="S12">
        <v>94</v>
      </c>
      <c r="T12" s="1">
        <v>389.91660000000002</v>
      </c>
      <c r="U12">
        <f>S12*T12</f>
        <v>36652.160400000001</v>
      </c>
      <c r="V12">
        <v>242</v>
      </c>
      <c r="W12" s="1">
        <v>334</v>
      </c>
      <c r="X12">
        <f>V12*W12</f>
        <v>80828</v>
      </c>
      <c r="Y12">
        <v>487</v>
      </c>
      <c r="Z12" s="1">
        <v>195.0078</v>
      </c>
      <c r="AA12">
        <f>Y12*Z12</f>
        <v>94968.798599999995</v>
      </c>
      <c r="AB12">
        <v>2117</v>
      </c>
      <c r="AC12" s="1">
        <v>80</v>
      </c>
      <c r="AD12">
        <f>AB12*AC12</f>
        <v>169360</v>
      </c>
      <c r="AE12">
        <v>88</v>
      </c>
      <c r="AF12" s="1">
        <v>11</v>
      </c>
      <c r="AG12">
        <f>AE12*AF12</f>
        <v>968</v>
      </c>
      <c r="AH12">
        <v>3187</v>
      </c>
      <c r="AI12" s="29">
        <f>(L12+O12+R12+U12+X12+AA12+AD12+AG12)/G12</f>
        <v>0.85563175479047859</v>
      </c>
      <c r="AJ12" s="29">
        <f>(L12+O12+R12+U12+X12+AA12+AD12+AG12)/H12</f>
        <v>0.68922302035568883</v>
      </c>
      <c r="AK12" s="29">
        <f>(L12+O12+R12+U12+X12+AA12+AD12+AG12)/AH12</f>
        <v>252.32223376215873</v>
      </c>
      <c r="AL12" s="11"/>
    </row>
    <row r="13" spans="1:38" x14ac:dyDescent="0.75">
      <c r="A13" s="11">
        <v>9</v>
      </c>
      <c r="B13" s="11">
        <v>4</v>
      </c>
      <c r="C13" s="10">
        <v>22</v>
      </c>
      <c r="D13" s="11">
        <v>18</v>
      </c>
      <c r="E13" s="3" t="s">
        <v>30</v>
      </c>
      <c r="F13" s="4">
        <v>44610</v>
      </c>
      <c r="G13" s="19">
        <v>852292</v>
      </c>
      <c r="H13" s="20">
        <v>1427700</v>
      </c>
      <c r="I13" s="24">
        <f>G13/H13</f>
        <v>0.59696855081599776</v>
      </c>
      <c r="J13">
        <v>57</v>
      </c>
      <c r="K13" s="1">
        <v>4000</v>
      </c>
      <c r="L13">
        <f>J13*K13</f>
        <v>228000</v>
      </c>
      <c r="M13">
        <v>62</v>
      </c>
      <c r="N13" s="1">
        <v>425</v>
      </c>
      <c r="O13">
        <f>M13*N13</f>
        <v>26350</v>
      </c>
      <c r="P13">
        <v>1</v>
      </c>
      <c r="Q13" s="1">
        <v>407</v>
      </c>
      <c r="R13">
        <f>P13*Q13</f>
        <v>407</v>
      </c>
      <c r="S13">
        <v>69</v>
      </c>
      <c r="T13" s="1">
        <v>389.91660000000002</v>
      </c>
      <c r="U13">
        <f>S13*T13</f>
        <v>26904.2454</v>
      </c>
      <c r="V13">
        <v>166</v>
      </c>
      <c r="W13" s="1">
        <v>334</v>
      </c>
      <c r="X13">
        <f>V13*W13</f>
        <v>55444</v>
      </c>
      <c r="Y13">
        <v>285</v>
      </c>
      <c r="Z13" s="1">
        <v>195.0078</v>
      </c>
      <c r="AA13">
        <f>Y13*Z13</f>
        <v>55577.222999999998</v>
      </c>
      <c r="AB13">
        <v>1352</v>
      </c>
      <c r="AC13" s="1">
        <v>80</v>
      </c>
      <c r="AD13">
        <f>AB13*AC13</f>
        <v>108160</v>
      </c>
      <c r="AE13">
        <v>16</v>
      </c>
      <c r="AF13" s="1">
        <v>11</v>
      </c>
      <c r="AG13">
        <f>AE13*AF13</f>
        <v>176</v>
      </c>
      <c r="AH13">
        <v>2008</v>
      </c>
      <c r="AI13" s="29">
        <f>(L13+O13+R13+U13+X13+AA13+AD13+AG13)/G13</f>
        <v>0.58784837637804888</v>
      </c>
      <c r="AJ13" s="29">
        <f>(L13+O13+R13+U13+X13+AA13+AD13+AG13)/H13</f>
        <v>0.35092699334594102</v>
      </c>
      <c r="AK13" s="29">
        <f>(L13+O13+R13+U13+X13+AA13+AD13+AG13)/AH13</f>
        <v>249.51118944223109</v>
      </c>
      <c r="AL13" s="11"/>
    </row>
    <row r="14" spans="1:38" x14ac:dyDescent="0.75">
      <c r="A14" s="11">
        <v>10</v>
      </c>
      <c r="B14" s="11">
        <v>-1</v>
      </c>
      <c r="C14" s="10">
        <v>8</v>
      </c>
      <c r="D14" s="11">
        <v>9</v>
      </c>
      <c r="E14" s="3" t="s">
        <v>22</v>
      </c>
      <c r="F14" s="4">
        <v>44608</v>
      </c>
      <c r="G14" s="19">
        <v>951238</v>
      </c>
      <c r="H14" s="20">
        <v>1125650</v>
      </c>
      <c r="I14" s="24">
        <f>G14/H14</f>
        <v>0.84505663394483188</v>
      </c>
      <c r="J14">
        <v>85</v>
      </c>
      <c r="K14" s="1">
        <v>4000</v>
      </c>
      <c r="L14">
        <f>J14*K14</f>
        <v>340000</v>
      </c>
      <c r="M14">
        <v>65</v>
      </c>
      <c r="N14" s="1">
        <v>425</v>
      </c>
      <c r="O14">
        <f>M14*N14</f>
        <v>27625</v>
      </c>
      <c r="P14">
        <v>3</v>
      </c>
      <c r="Q14" s="1">
        <v>407</v>
      </c>
      <c r="R14">
        <f>P14*Q14</f>
        <v>1221</v>
      </c>
      <c r="S14">
        <v>95</v>
      </c>
      <c r="T14" s="1">
        <v>389.91660000000002</v>
      </c>
      <c r="U14">
        <f>S14*T14</f>
        <v>37042.077000000005</v>
      </c>
      <c r="V14">
        <v>300</v>
      </c>
      <c r="W14" s="1">
        <v>334</v>
      </c>
      <c r="X14">
        <f>V14*W14</f>
        <v>100200</v>
      </c>
      <c r="Y14">
        <v>489</v>
      </c>
      <c r="Z14" s="1">
        <v>195.0078</v>
      </c>
      <c r="AA14">
        <f>Y14*Z14</f>
        <v>95358.814200000008</v>
      </c>
      <c r="AB14">
        <v>1996</v>
      </c>
      <c r="AC14" s="1">
        <v>80</v>
      </c>
      <c r="AD14">
        <f>AB14*AC14</f>
        <v>159680</v>
      </c>
      <c r="AE14">
        <v>22</v>
      </c>
      <c r="AF14" s="1">
        <v>11</v>
      </c>
      <c r="AG14">
        <f>AE14*AF14</f>
        <v>242</v>
      </c>
      <c r="AH14">
        <v>3055</v>
      </c>
      <c r="AI14" s="29">
        <f>(L14+O14+R14+U14+X14+AA14+AD14+AG14)/G14</f>
        <v>0.80039789327171529</v>
      </c>
      <c r="AJ14" s="29">
        <f>(L14+O14+R14+U14+X14+AA14+AD14+AG14)/H14</f>
        <v>0.67638154950473051</v>
      </c>
      <c r="AK14" s="29">
        <f>(L14+O14+R14+U14+X14+AA14+AD14+AG14)/AH14</f>
        <v>249.22058631751227</v>
      </c>
      <c r="AL14" s="11"/>
    </row>
    <row r="15" spans="1:38" x14ac:dyDescent="0.75">
      <c r="A15" s="11">
        <v>11</v>
      </c>
      <c r="B15" s="11">
        <v>-1</v>
      </c>
      <c r="C15" s="10">
        <v>6</v>
      </c>
      <c r="D15" s="11">
        <v>7</v>
      </c>
      <c r="E15" s="3">
        <v>1805029</v>
      </c>
      <c r="F15" s="4">
        <v>44581</v>
      </c>
      <c r="G15" s="19">
        <v>446118</v>
      </c>
      <c r="H15" s="20">
        <v>533000</v>
      </c>
      <c r="I15" s="24">
        <f>G15/H15</f>
        <v>0.83699437148217637</v>
      </c>
      <c r="J15">
        <v>46</v>
      </c>
      <c r="K15" s="1">
        <v>4000</v>
      </c>
      <c r="L15">
        <f>J15*K15</f>
        <v>184000</v>
      </c>
      <c r="M15">
        <v>53</v>
      </c>
      <c r="N15" s="1">
        <v>425</v>
      </c>
      <c r="O15">
        <f>M15*N15</f>
        <v>22525</v>
      </c>
      <c r="P15">
        <v>3</v>
      </c>
      <c r="Q15" s="1">
        <v>407</v>
      </c>
      <c r="R15">
        <f>P15*Q15</f>
        <v>1221</v>
      </c>
      <c r="S15">
        <v>58</v>
      </c>
      <c r="T15" s="1">
        <v>389.91660000000002</v>
      </c>
      <c r="U15">
        <f>S15*T15</f>
        <v>22615.162800000002</v>
      </c>
      <c r="V15">
        <v>199</v>
      </c>
      <c r="W15" s="1">
        <v>334</v>
      </c>
      <c r="X15">
        <f>V15*W15</f>
        <v>66466</v>
      </c>
      <c r="Y15">
        <v>238</v>
      </c>
      <c r="Z15" s="1">
        <v>195.0078</v>
      </c>
      <c r="AA15">
        <f>Y15*Z15</f>
        <v>46411.856400000004</v>
      </c>
      <c r="AB15">
        <v>1155</v>
      </c>
      <c r="AC15" s="1">
        <v>80</v>
      </c>
      <c r="AD15">
        <f>AB15*AC15</f>
        <v>92400</v>
      </c>
      <c r="AE15">
        <v>5</v>
      </c>
      <c r="AF15" s="1">
        <v>11</v>
      </c>
      <c r="AG15">
        <f>AE15*AF15</f>
        <v>55</v>
      </c>
      <c r="AH15">
        <v>1757</v>
      </c>
      <c r="AI15" s="29">
        <f>(L15+O15+R15+U15+X15+AA15+AD15+AG15)/G15</f>
        <v>0.97663402776843788</v>
      </c>
      <c r="AJ15" s="29">
        <f>(L15+O15+R15+U15+X15+AA15+AD15+AG15)/H15</f>
        <v>0.81743718424015011</v>
      </c>
      <c r="AK15" s="29">
        <f>(L15+O15+R15+U15+X15+AA15+AD15+AG15)/AH15</f>
        <v>247.97610654524757</v>
      </c>
      <c r="AL15" s="11"/>
    </row>
    <row r="16" spans="1:38" x14ac:dyDescent="0.75">
      <c r="A16" s="11">
        <v>12</v>
      </c>
      <c r="B16" s="11">
        <v>3</v>
      </c>
      <c r="C16" s="10">
        <v>9</v>
      </c>
      <c r="D16" s="11">
        <v>6</v>
      </c>
      <c r="E16" s="3">
        <v>1805018</v>
      </c>
      <c r="F16" s="4">
        <v>44581</v>
      </c>
      <c r="G16" s="19">
        <v>554243</v>
      </c>
      <c r="H16" s="20">
        <v>523500</v>
      </c>
      <c r="I16" s="24">
        <f>G16/H16</f>
        <v>1.0587258834765998</v>
      </c>
      <c r="J16">
        <v>42</v>
      </c>
      <c r="K16" s="1">
        <v>4000</v>
      </c>
      <c r="L16">
        <f>J16*K16</f>
        <v>168000</v>
      </c>
      <c r="M16">
        <v>45</v>
      </c>
      <c r="N16" s="1">
        <v>425</v>
      </c>
      <c r="O16">
        <f>M16*N16</f>
        <v>19125</v>
      </c>
      <c r="P16">
        <v>3</v>
      </c>
      <c r="Q16" s="1">
        <v>407</v>
      </c>
      <c r="R16">
        <f>P16*Q16</f>
        <v>1221</v>
      </c>
      <c r="S16">
        <v>71</v>
      </c>
      <c r="T16" s="1">
        <v>389.91660000000002</v>
      </c>
      <c r="U16">
        <f>S16*T16</f>
        <v>27684.078600000001</v>
      </c>
      <c r="V16">
        <v>188</v>
      </c>
      <c r="W16" s="1">
        <v>334</v>
      </c>
      <c r="X16">
        <f>V16*W16</f>
        <v>62792</v>
      </c>
      <c r="Y16">
        <v>228</v>
      </c>
      <c r="Z16" s="1">
        <v>195.0078</v>
      </c>
      <c r="AA16">
        <f>Y16*Z16</f>
        <v>44461.778400000003</v>
      </c>
      <c r="AB16">
        <v>1372</v>
      </c>
      <c r="AC16" s="1">
        <v>80</v>
      </c>
      <c r="AD16">
        <f>AB16*AC16</f>
        <v>109760</v>
      </c>
      <c r="AE16">
        <v>13</v>
      </c>
      <c r="AF16" s="1">
        <v>11</v>
      </c>
      <c r="AG16">
        <f>AE16*AF16</f>
        <v>143</v>
      </c>
      <c r="AH16">
        <v>1962</v>
      </c>
      <c r="AI16" s="29">
        <f>(L16+O16+R16+U16+X16+AA16+AD16+AG16)/G16</f>
        <v>0.78158291038407346</v>
      </c>
      <c r="AJ16" s="29">
        <f>(L16+O16+R16+U16+X16+AA16+AD16+AG16)/H16</f>
        <v>0.8274820573065903</v>
      </c>
      <c r="AK16" s="29">
        <f>(L16+O16+R16+U16+X16+AA16+AD16+AG16)/AH16</f>
        <v>220.78840825688076</v>
      </c>
      <c r="AL16" s="11"/>
    </row>
    <row r="17" spans="1:38" x14ac:dyDescent="0.75">
      <c r="A17" s="11">
        <v>13</v>
      </c>
      <c r="B17" s="11">
        <v>-1</v>
      </c>
      <c r="C17" s="10">
        <v>24</v>
      </c>
      <c r="D17" s="11">
        <v>25</v>
      </c>
      <c r="E17" s="3">
        <v>1808986</v>
      </c>
      <c r="F17" s="4">
        <v>44621</v>
      </c>
      <c r="G17" s="19">
        <v>147566</v>
      </c>
      <c r="H17" s="20">
        <v>308000</v>
      </c>
      <c r="I17" s="24">
        <f>G17/H17</f>
        <v>0.4791103896103896</v>
      </c>
      <c r="J17">
        <v>9</v>
      </c>
      <c r="K17" s="1">
        <v>4000</v>
      </c>
      <c r="L17">
        <f>J17*K17</f>
        <v>36000</v>
      </c>
      <c r="M17">
        <v>5</v>
      </c>
      <c r="N17" s="1">
        <v>425</v>
      </c>
      <c r="O17">
        <f>M17*N17</f>
        <v>2125</v>
      </c>
      <c r="P17">
        <v>0</v>
      </c>
      <c r="Q17" s="1">
        <v>407</v>
      </c>
      <c r="R17">
        <f>P17*Q17</f>
        <v>0</v>
      </c>
      <c r="S17">
        <v>8</v>
      </c>
      <c r="T17" s="1">
        <v>389.91660000000002</v>
      </c>
      <c r="U17">
        <f>S17*T17</f>
        <v>3119.3328000000001</v>
      </c>
      <c r="V17">
        <v>26</v>
      </c>
      <c r="W17" s="1">
        <v>334</v>
      </c>
      <c r="X17">
        <f>V17*W17</f>
        <v>8684</v>
      </c>
      <c r="Y17">
        <v>68</v>
      </c>
      <c r="Z17" s="1">
        <v>195.0078</v>
      </c>
      <c r="AA17">
        <f>Y17*Z17</f>
        <v>13260.5304</v>
      </c>
      <c r="AB17">
        <v>272</v>
      </c>
      <c r="AC17" s="1">
        <v>80</v>
      </c>
      <c r="AD17">
        <f>AB17*AC17</f>
        <v>21760</v>
      </c>
      <c r="AE17">
        <v>3</v>
      </c>
      <c r="AF17" s="1">
        <v>11</v>
      </c>
      <c r="AG17">
        <f>AE17*AF17</f>
        <v>33</v>
      </c>
      <c r="AH17">
        <v>391</v>
      </c>
      <c r="AI17" s="29">
        <f>(L17+O17+R17+U17+X17+AA17+AD17+AG17)/G17</f>
        <v>0.57589053847092153</v>
      </c>
      <c r="AJ17" s="29">
        <f>(L17+O17+R17+U17+X17+AA17+AD17+AG17)/H17</f>
        <v>0.27591514025974029</v>
      </c>
      <c r="AK17" s="29">
        <f>(L17+O17+R17+U17+X17+AA17+AD17+AG17)/AH17</f>
        <v>217.34491867007674</v>
      </c>
      <c r="AL17" s="11"/>
    </row>
    <row r="18" spans="1:38" x14ac:dyDescent="0.75">
      <c r="A18" s="11">
        <v>14</v>
      </c>
      <c r="B18" s="11">
        <v>1</v>
      </c>
      <c r="C18" s="10">
        <v>14</v>
      </c>
      <c r="D18" s="11">
        <v>13</v>
      </c>
      <c r="E18" s="3">
        <v>1808980</v>
      </c>
      <c r="F18" s="4">
        <v>44607</v>
      </c>
      <c r="G18" s="19">
        <v>432205</v>
      </c>
      <c r="H18" s="20">
        <v>512450</v>
      </c>
      <c r="I18" s="24">
        <f>G18/H18</f>
        <v>0.8434091130842033</v>
      </c>
      <c r="J18">
        <v>26</v>
      </c>
      <c r="K18" s="1">
        <v>4000</v>
      </c>
      <c r="L18">
        <f>J18*K18</f>
        <v>104000</v>
      </c>
      <c r="M18">
        <v>43</v>
      </c>
      <c r="N18" s="1">
        <v>425</v>
      </c>
      <c r="O18">
        <f>M18*N18</f>
        <v>18275</v>
      </c>
      <c r="P18">
        <v>5</v>
      </c>
      <c r="Q18" s="1">
        <v>407</v>
      </c>
      <c r="R18">
        <f>P18*Q18</f>
        <v>2035</v>
      </c>
      <c r="S18">
        <v>40</v>
      </c>
      <c r="T18" s="1">
        <v>389.91660000000002</v>
      </c>
      <c r="U18">
        <f>S18*T18</f>
        <v>15596.664000000001</v>
      </c>
      <c r="V18">
        <v>111</v>
      </c>
      <c r="W18" s="1">
        <v>334</v>
      </c>
      <c r="X18">
        <f>V18*W18</f>
        <v>37074</v>
      </c>
      <c r="Y18">
        <v>163</v>
      </c>
      <c r="Z18" s="1">
        <v>195.0078</v>
      </c>
      <c r="AA18">
        <f>Y18*Z18</f>
        <v>31786.271400000001</v>
      </c>
      <c r="AB18">
        <v>928</v>
      </c>
      <c r="AC18" s="1">
        <v>80</v>
      </c>
      <c r="AD18">
        <f>AB18*AC18</f>
        <v>74240</v>
      </c>
      <c r="AE18">
        <v>3</v>
      </c>
      <c r="AF18" s="1">
        <v>11</v>
      </c>
      <c r="AG18">
        <f>AE18*AF18</f>
        <v>33</v>
      </c>
      <c r="AH18">
        <v>1319</v>
      </c>
      <c r="AI18" s="29">
        <f>(L18+O18+R18+U18+X18+AA18+AD18+AG18)/G18</f>
        <v>0.65487427355074546</v>
      </c>
      <c r="AJ18" s="29">
        <f>(L18+O18+R18+U18+X18+AA18+AD18+AG18)/H18</f>
        <v>0.55232693023709623</v>
      </c>
      <c r="AK18" s="29">
        <f>(L18+O18+R18+U18+X18+AA18+AD18+AG18)/AH18</f>
        <v>214.58675921152386</v>
      </c>
      <c r="AL18" s="11"/>
    </row>
    <row r="19" spans="1:38" x14ac:dyDescent="0.75">
      <c r="A19" s="11">
        <v>15</v>
      </c>
      <c r="B19" s="11">
        <v>2</v>
      </c>
      <c r="C19" s="10">
        <v>43</v>
      </c>
      <c r="D19" s="11">
        <v>41</v>
      </c>
      <c r="E19" s="3">
        <v>1855191</v>
      </c>
      <c r="F19" s="4">
        <v>44812</v>
      </c>
      <c r="G19" s="19">
        <v>388537</v>
      </c>
      <c r="H19" s="20">
        <v>1059050</v>
      </c>
      <c r="I19" s="24">
        <f>G19/H19</f>
        <v>0.36687314102261459</v>
      </c>
      <c r="J19">
        <v>8</v>
      </c>
      <c r="K19" s="1">
        <v>4000</v>
      </c>
      <c r="L19">
        <f>J19*K19</f>
        <v>32000</v>
      </c>
      <c r="M19">
        <v>11</v>
      </c>
      <c r="N19" s="1">
        <v>425</v>
      </c>
      <c r="O19">
        <f>M19*N19</f>
        <v>4675</v>
      </c>
      <c r="P19">
        <v>0</v>
      </c>
      <c r="Q19" s="1">
        <v>407</v>
      </c>
      <c r="R19">
        <f>P19*Q19</f>
        <v>0</v>
      </c>
      <c r="S19">
        <v>8</v>
      </c>
      <c r="T19" s="1">
        <v>389.91660000000002</v>
      </c>
      <c r="U19">
        <f>S19*T19</f>
        <v>3119.3328000000001</v>
      </c>
      <c r="V19">
        <v>38</v>
      </c>
      <c r="W19" s="1">
        <v>334</v>
      </c>
      <c r="X19">
        <f>V19*W19</f>
        <v>12692</v>
      </c>
      <c r="Y19">
        <v>54</v>
      </c>
      <c r="Z19" s="1">
        <v>195.0078</v>
      </c>
      <c r="AA19">
        <f>Y19*Z19</f>
        <v>10530.421200000001</v>
      </c>
      <c r="AB19">
        <v>203</v>
      </c>
      <c r="AC19" s="1">
        <v>80</v>
      </c>
      <c r="AD19">
        <f>AB19*AC19</f>
        <v>16240</v>
      </c>
      <c r="AE19">
        <v>62</v>
      </c>
      <c r="AF19" s="1">
        <v>11</v>
      </c>
      <c r="AG19">
        <f>AE19*AF19</f>
        <v>682</v>
      </c>
      <c r="AH19">
        <v>384</v>
      </c>
      <c r="AI19" s="29">
        <f>(L19+O19+R19+U19+X19+AA19+AD19+AG19)/G19</f>
        <v>0.20574296399055947</v>
      </c>
      <c r="AJ19" s="29">
        <f>(L19+O19+R19+U19+X19+AA19+AD19+AG19)/H19</f>
        <v>7.5481567442519243E-2</v>
      </c>
      <c r="AK19" s="29">
        <f>(L19+O19+R19+U19+X19+AA19+AD19+AG19)/AH19</f>
        <v>208.17383854166667</v>
      </c>
      <c r="AL19" s="11"/>
    </row>
    <row r="20" spans="1:38" x14ac:dyDescent="0.75">
      <c r="A20" s="11">
        <v>16</v>
      </c>
      <c r="B20" s="11">
        <v>-15</v>
      </c>
      <c r="C20" s="10">
        <v>11</v>
      </c>
      <c r="D20" s="11">
        <v>26</v>
      </c>
      <c r="E20" s="3">
        <v>1820095</v>
      </c>
      <c r="F20" s="4">
        <v>44621</v>
      </c>
      <c r="G20" s="19">
        <v>147278</v>
      </c>
      <c r="H20" s="20">
        <v>392800</v>
      </c>
      <c r="I20" s="24">
        <f>G20/H20</f>
        <v>0.37494399185336047</v>
      </c>
      <c r="J20">
        <v>8</v>
      </c>
      <c r="K20" s="1">
        <v>4000</v>
      </c>
      <c r="L20">
        <f>J20*K20</f>
        <v>32000</v>
      </c>
      <c r="M20">
        <v>8</v>
      </c>
      <c r="N20" s="1">
        <v>425</v>
      </c>
      <c r="O20">
        <f>M20*N20</f>
        <v>3400</v>
      </c>
      <c r="P20">
        <v>0</v>
      </c>
      <c r="Q20" s="1">
        <v>407</v>
      </c>
      <c r="R20">
        <f>P20*Q20</f>
        <v>0</v>
      </c>
      <c r="S20">
        <v>11</v>
      </c>
      <c r="T20" s="1">
        <v>389.91660000000002</v>
      </c>
      <c r="U20">
        <f>S20*T20</f>
        <v>4289.0825999999997</v>
      </c>
      <c r="V20">
        <v>97</v>
      </c>
      <c r="W20" s="1">
        <v>334</v>
      </c>
      <c r="X20">
        <f>V20*W20</f>
        <v>32398</v>
      </c>
      <c r="Y20">
        <v>45</v>
      </c>
      <c r="Z20" s="1">
        <v>195.0078</v>
      </c>
      <c r="AA20">
        <f>Y20*Z20</f>
        <v>8775.3510000000006</v>
      </c>
      <c r="AB20">
        <v>307</v>
      </c>
      <c r="AC20" s="1">
        <v>80</v>
      </c>
      <c r="AD20">
        <f>AB20*AC20</f>
        <v>24560</v>
      </c>
      <c r="AE20">
        <v>33</v>
      </c>
      <c r="AF20" s="1">
        <v>11</v>
      </c>
      <c r="AG20">
        <f>AE20*AF20</f>
        <v>363</v>
      </c>
      <c r="AH20">
        <v>509</v>
      </c>
      <c r="AI20" s="29">
        <f>(L20+O20+R20+U20+X20+AA20+AD20+AG20)/G20</f>
        <v>0.71827043821887848</v>
      </c>
      <c r="AJ20" s="29">
        <f>(L20+O20+R20+U20+X20+AA20+AD20+AG20)/H20</f>
        <v>0.26931118533604886</v>
      </c>
      <c r="AK20" s="29">
        <f>(L20+O20+R20+U20+X20+AA20+AD20+AG20)/AH20</f>
        <v>207.82992848722984</v>
      </c>
      <c r="AL20" s="11"/>
    </row>
    <row r="21" spans="1:38" x14ac:dyDescent="0.75">
      <c r="A21" s="11">
        <v>17</v>
      </c>
      <c r="B21" s="11">
        <v>2</v>
      </c>
      <c r="C21" s="10">
        <v>16</v>
      </c>
      <c r="D21" s="11">
        <v>14</v>
      </c>
      <c r="E21" s="3">
        <v>1808609</v>
      </c>
      <c r="F21" s="4">
        <v>44596</v>
      </c>
      <c r="G21" s="19">
        <v>478554</v>
      </c>
      <c r="H21" s="20">
        <v>569600</v>
      </c>
      <c r="I21" s="24">
        <f>G21/H21</f>
        <v>0.84015800561797749</v>
      </c>
      <c r="J21">
        <v>27</v>
      </c>
      <c r="K21" s="1">
        <v>4000</v>
      </c>
      <c r="L21">
        <f>J21*K21</f>
        <v>108000</v>
      </c>
      <c r="M21">
        <v>40</v>
      </c>
      <c r="N21" s="1">
        <v>425</v>
      </c>
      <c r="O21">
        <f>M21*N21</f>
        <v>17000</v>
      </c>
      <c r="P21">
        <v>3</v>
      </c>
      <c r="Q21" s="1">
        <v>407</v>
      </c>
      <c r="R21">
        <f>P21*Q21</f>
        <v>1221</v>
      </c>
      <c r="S21">
        <v>54</v>
      </c>
      <c r="T21" s="1">
        <v>389.91660000000002</v>
      </c>
      <c r="U21">
        <f>S21*T21</f>
        <v>21055.4964</v>
      </c>
      <c r="V21">
        <v>121</v>
      </c>
      <c r="W21" s="1">
        <v>334</v>
      </c>
      <c r="X21">
        <f>V21*W21</f>
        <v>40414</v>
      </c>
      <c r="Y21">
        <v>173</v>
      </c>
      <c r="Z21" s="1">
        <v>195.0078</v>
      </c>
      <c r="AA21">
        <f>Y21*Z21</f>
        <v>33736.349399999999</v>
      </c>
      <c r="AB21">
        <v>1041</v>
      </c>
      <c r="AC21" s="1">
        <v>80</v>
      </c>
      <c r="AD21">
        <f>AB21*AC21</f>
        <v>83280</v>
      </c>
      <c r="AE21">
        <v>11</v>
      </c>
      <c r="AF21" s="1">
        <v>11</v>
      </c>
      <c r="AG21">
        <f>AE21*AF21</f>
        <v>121</v>
      </c>
      <c r="AH21">
        <v>1470</v>
      </c>
      <c r="AI21" s="29">
        <f>(L21+O21+R21+U21+X21+AA21+AD21+AG21)/G21</f>
        <v>0.63697690500967497</v>
      </c>
      <c r="AJ21" s="29">
        <f>(L21+O21+R21+U21+X21+AA21+AD21+AG21)/H21</f>
        <v>0.53516124613764049</v>
      </c>
      <c r="AK21" s="29">
        <f>(L21+O21+R21+U21+X21+AA21+AD21+AG21)/AH21</f>
        <v>207.36588149659863</v>
      </c>
      <c r="AL21" s="11"/>
    </row>
    <row r="22" spans="1:38" x14ac:dyDescent="0.75">
      <c r="A22" s="11">
        <v>18</v>
      </c>
      <c r="B22" s="11">
        <v>-5</v>
      </c>
      <c r="C22" s="10">
        <v>15</v>
      </c>
      <c r="D22" s="11">
        <v>20</v>
      </c>
      <c r="E22" s="3" t="s">
        <v>32</v>
      </c>
      <c r="F22" s="4">
        <v>44610</v>
      </c>
      <c r="G22" s="19">
        <v>538837</v>
      </c>
      <c r="H22" s="20">
        <v>1091050</v>
      </c>
      <c r="I22" s="24">
        <f>G22/H22</f>
        <v>0.4938701251088401</v>
      </c>
      <c r="J22">
        <v>30</v>
      </c>
      <c r="K22" s="1">
        <v>4000</v>
      </c>
      <c r="L22">
        <f>J22*K22</f>
        <v>120000</v>
      </c>
      <c r="M22">
        <v>32</v>
      </c>
      <c r="N22" s="1">
        <v>425</v>
      </c>
      <c r="O22">
        <f>M22*N22</f>
        <v>13600</v>
      </c>
      <c r="P22">
        <v>1</v>
      </c>
      <c r="Q22" s="1">
        <v>407</v>
      </c>
      <c r="R22">
        <f>P22*Q22</f>
        <v>407</v>
      </c>
      <c r="S22">
        <v>25</v>
      </c>
      <c r="T22" s="1">
        <v>389.91660000000002</v>
      </c>
      <c r="U22">
        <f>S22*T22</f>
        <v>9747.9150000000009</v>
      </c>
      <c r="V22">
        <v>205</v>
      </c>
      <c r="W22" s="1">
        <v>334</v>
      </c>
      <c r="X22">
        <f>V22*W22</f>
        <v>68470</v>
      </c>
      <c r="Y22">
        <v>258</v>
      </c>
      <c r="Z22" s="1">
        <v>195.0078</v>
      </c>
      <c r="AA22">
        <f>Y22*Z22</f>
        <v>50312.0124</v>
      </c>
      <c r="AB22">
        <v>1098</v>
      </c>
      <c r="AC22" s="1">
        <v>80</v>
      </c>
      <c r="AD22">
        <f>AB22*AC22</f>
        <v>87840</v>
      </c>
      <c r="AE22">
        <v>51</v>
      </c>
      <c r="AF22" s="1">
        <v>11</v>
      </c>
      <c r="AG22">
        <f>AE22*AF22</f>
        <v>561</v>
      </c>
      <c r="AH22">
        <v>1700</v>
      </c>
      <c r="AI22" s="29">
        <f>(L22+O22+R22+U22+X22+AA22+AD22+AG22)/G22</f>
        <v>0.65128773154033592</v>
      </c>
      <c r="AJ22" s="29">
        <f>(L22+O22+R22+U22+X22+AA22+AD22+AG22)/H22</f>
        <v>0.32165155345767837</v>
      </c>
      <c r="AK22" s="29">
        <f>(L22+O22+R22+U22+X22+AA22+AD22+AG22)/AH22</f>
        <v>206.43407494117648</v>
      </c>
      <c r="AL22" s="11"/>
    </row>
    <row r="23" spans="1:38" x14ac:dyDescent="0.75">
      <c r="A23" s="11">
        <v>19</v>
      </c>
      <c r="B23" s="11">
        <v>3</v>
      </c>
      <c r="C23" s="10">
        <v>13</v>
      </c>
      <c r="D23" s="11">
        <v>10</v>
      </c>
      <c r="E23" s="3">
        <v>1805022</v>
      </c>
      <c r="F23" s="4">
        <v>44581</v>
      </c>
      <c r="G23" s="19">
        <v>563013</v>
      </c>
      <c r="H23" s="20">
        <v>582000</v>
      </c>
      <c r="I23" s="24">
        <f>G23/H23</f>
        <v>0.96737628865979386</v>
      </c>
      <c r="J23">
        <v>36</v>
      </c>
      <c r="K23" s="1">
        <v>4000</v>
      </c>
      <c r="L23">
        <f>J23*K23</f>
        <v>144000</v>
      </c>
      <c r="M23">
        <v>47</v>
      </c>
      <c r="N23" s="1">
        <v>425</v>
      </c>
      <c r="O23">
        <f>M23*N23</f>
        <v>19975</v>
      </c>
      <c r="P23">
        <v>3</v>
      </c>
      <c r="Q23" s="1">
        <v>407</v>
      </c>
      <c r="R23">
        <f>P23*Q23</f>
        <v>1221</v>
      </c>
      <c r="S23">
        <v>71</v>
      </c>
      <c r="T23" s="1">
        <v>389.91660000000002</v>
      </c>
      <c r="U23">
        <f>S23*T23</f>
        <v>27684.078600000001</v>
      </c>
      <c r="V23">
        <v>106</v>
      </c>
      <c r="W23" s="1">
        <v>334</v>
      </c>
      <c r="X23">
        <f>V23*W23</f>
        <v>35404</v>
      </c>
      <c r="Y23">
        <v>209</v>
      </c>
      <c r="Z23" s="1">
        <v>195.0078</v>
      </c>
      <c r="AA23">
        <f>Y23*Z23</f>
        <v>40756.6302</v>
      </c>
      <c r="AB23">
        <v>1391</v>
      </c>
      <c r="AC23" s="1">
        <v>80</v>
      </c>
      <c r="AD23">
        <f>AB23*AC23</f>
        <v>111280</v>
      </c>
      <c r="AE23">
        <v>5</v>
      </c>
      <c r="AF23" s="1">
        <v>11</v>
      </c>
      <c r="AG23">
        <f>AE23*AF23</f>
        <v>55</v>
      </c>
      <c r="AH23">
        <v>1868</v>
      </c>
      <c r="AI23" s="29">
        <f>(L23+O23+R23+U23+X23+AA23+AD23+AG23)/G23</f>
        <v>0.6756073284275852</v>
      </c>
      <c r="AJ23" s="29">
        <f>(L23+O23+R23+U23+X23+AA23+AD23+AG23)/H23</f>
        <v>0.65356650996563581</v>
      </c>
      <c r="AK23" s="29">
        <f>(L23+O23+R23+U23+X23+AA23+AD23+AG23)/AH23</f>
        <v>203.62725310492507</v>
      </c>
      <c r="AL23" s="11"/>
    </row>
    <row r="24" spans="1:38" x14ac:dyDescent="0.75">
      <c r="A24" s="11">
        <v>20</v>
      </c>
      <c r="B24" s="11">
        <v>10</v>
      </c>
      <c r="C24" s="10">
        <v>25</v>
      </c>
      <c r="D24" s="11">
        <v>15</v>
      </c>
      <c r="E24" s="3">
        <v>1805020</v>
      </c>
      <c r="F24" s="4">
        <v>44581</v>
      </c>
      <c r="G24" s="19">
        <v>499036</v>
      </c>
      <c r="H24" s="20">
        <v>524100</v>
      </c>
      <c r="I24" s="24">
        <f>G24/H24</f>
        <v>0.95217706544552572</v>
      </c>
      <c r="J24">
        <v>23</v>
      </c>
      <c r="K24" s="1">
        <v>4000</v>
      </c>
      <c r="L24">
        <f>J24*K24</f>
        <v>92000</v>
      </c>
      <c r="M24">
        <v>43</v>
      </c>
      <c r="N24" s="1">
        <v>425</v>
      </c>
      <c r="O24">
        <f>M24*N24</f>
        <v>18275</v>
      </c>
      <c r="P24">
        <v>2</v>
      </c>
      <c r="Q24" s="1">
        <v>407</v>
      </c>
      <c r="R24">
        <f>P24*Q24</f>
        <v>814</v>
      </c>
      <c r="S24">
        <v>61</v>
      </c>
      <c r="T24" s="1">
        <v>389.91660000000002</v>
      </c>
      <c r="U24">
        <f>S24*T24</f>
        <v>23784.9126</v>
      </c>
      <c r="V24">
        <v>110</v>
      </c>
      <c r="W24" s="1">
        <v>334</v>
      </c>
      <c r="X24">
        <f>V24*W24</f>
        <v>36740</v>
      </c>
      <c r="Y24">
        <v>169</v>
      </c>
      <c r="Z24" s="1">
        <v>195.0078</v>
      </c>
      <c r="AA24">
        <f>Y24*Z24</f>
        <v>32956.318200000002</v>
      </c>
      <c r="AB24">
        <v>908</v>
      </c>
      <c r="AC24" s="1">
        <v>80</v>
      </c>
      <c r="AD24">
        <f>AB24*AC24</f>
        <v>72640</v>
      </c>
      <c r="AE24">
        <v>51</v>
      </c>
      <c r="AF24" s="1">
        <v>11</v>
      </c>
      <c r="AG24">
        <f>AE24*AF24</f>
        <v>561</v>
      </c>
      <c r="AH24">
        <v>1367</v>
      </c>
      <c r="AI24" s="29">
        <f>(L24+O24+R24+U24+X24+AA24+AD24+AG24)/G24</f>
        <v>0.55661561650862867</v>
      </c>
      <c r="AJ24" s="29">
        <f>(L24+O24+R24+U24+X24+AA24+AD24+AG24)/H24</f>
        <v>0.52999662430833816</v>
      </c>
      <c r="AK24" s="29">
        <f>(L24+O24+R24+U24+X24+AA24+AD24+AG24)/AH24</f>
        <v>203.19768163862474</v>
      </c>
      <c r="AL24" s="11"/>
    </row>
    <row r="25" spans="1:38" x14ac:dyDescent="0.75">
      <c r="A25" s="11">
        <v>21</v>
      </c>
      <c r="B25" s="11">
        <v>10</v>
      </c>
      <c r="C25" s="10">
        <v>29</v>
      </c>
      <c r="D25" s="11">
        <v>19</v>
      </c>
      <c r="E25" s="3">
        <v>1808982</v>
      </c>
      <c r="F25" s="4">
        <v>44610</v>
      </c>
      <c r="G25" s="19">
        <v>386158</v>
      </c>
      <c r="H25" s="20">
        <v>538800</v>
      </c>
      <c r="I25" s="24">
        <f>G25/H25</f>
        <v>0.71670007423904969</v>
      </c>
      <c r="J25">
        <v>15</v>
      </c>
      <c r="K25" s="1">
        <v>4000</v>
      </c>
      <c r="L25">
        <f>J25*K25</f>
        <v>60000</v>
      </c>
      <c r="M25">
        <v>24</v>
      </c>
      <c r="N25" s="1">
        <v>425</v>
      </c>
      <c r="O25">
        <f>M25*N25</f>
        <v>10200</v>
      </c>
      <c r="P25">
        <v>2</v>
      </c>
      <c r="Q25" s="1">
        <v>407</v>
      </c>
      <c r="R25">
        <f>P25*Q25</f>
        <v>814</v>
      </c>
      <c r="S25">
        <v>30</v>
      </c>
      <c r="T25" s="1">
        <v>389.91660000000002</v>
      </c>
      <c r="U25">
        <f>S25*T25</f>
        <v>11697.498</v>
      </c>
      <c r="V25">
        <v>83</v>
      </c>
      <c r="W25" s="1">
        <v>334</v>
      </c>
      <c r="X25">
        <f>V25*W25</f>
        <v>27722</v>
      </c>
      <c r="Y25">
        <v>132</v>
      </c>
      <c r="Z25" s="1">
        <v>195.0078</v>
      </c>
      <c r="AA25">
        <f>Y25*Z25</f>
        <v>25741.029600000002</v>
      </c>
      <c r="AB25">
        <v>642</v>
      </c>
      <c r="AC25" s="1">
        <v>80</v>
      </c>
      <c r="AD25">
        <f>AB25*AC25</f>
        <v>51360</v>
      </c>
      <c r="AE25">
        <v>6</v>
      </c>
      <c r="AF25" s="1">
        <v>11</v>
      </c>
      <c r="AG25">
        <f>AE25*AF25</f>
        <v>66</v>
      </c>
      <c r="AH25">
        <v>934</v>
      </c>
      <c r="AI25" s="29">
        <f>(L25+O25+R25+U25+X25+AA25+AD25+AG25)/G25</f>
        <v>0.48581287348701829</v>
      </c>
      <c r="AJ25" s="29">
        <f>(L25+O25+R25+U25+X25+AA25+AD25+AG25)/H25</f>
        <v>0.34818212249443209</v>
      </c>
      <c r="AK25" s="29">
        <f>(L25+O25+R25+U25+X25+AA25+AD25+AG25)/AH25</f>
        <v>200.85709593147752</v>
      </c>
      <c r="AL25" s="11"/>
    </row>
    <row r="26" spans="1:38" x14ac:dyDescent="0.75">
      <c r="A26" s="11">
        <v>22</v>
      </c>
      <c r="B26" s="11">
        <v>0</v>
      </c>
      <c r="C26" s="10">
        <v>1</v>
      </c>
      <c r="D26" s="11">
        <v>1</v>
      </c>
      <c r="E26" s="3">
        <v>1816024</v>
      </c>
      <c r="F26" s="4">
        <v>44618</v>
      </c>
      <c r="G26" s="19">
        <v>2209</v>
      </c>
      <c r="H26" s="20">
        <v>5600</v>
      </c>
      <c r="I26" s="24">
        <f>G26/H26</f>
        <v>0.39446428571428571</v>
      </c>
      <c r="J26">
        <v>1</v>
      </c>
      <c r="K26" s="1">
        <v>4000</v>
      </c>
      <c r="L26">
        <f>J26*K26</f>
        <v>4000</v>
      </c>
      <c r="M26">
        <v>0</v>
      </c>
      <c r="N26" s="1">
        <v>425</v>
      </c>
      <c r="O26">
        <f>M26*N26</f>
        <v>0</v>
      </c>
      <c r="P26">
        <v>0</v>
      </c>
      <c r="Q26" s="1">
        <v>407</v>
      </c>
      <c r="R26">
        <f>P26*Q26</f>
        <v>0</v>
      </c>
      <c r="S26">
        <v>1</v>
      </c>
      <c r="T26" s="1">
        <v>389.91660000000002</v>
      </c>
      <c r="U26">
        <f>S26*T26</f>
        <v>389.91660000000002</v>
      </c>
      <c r="V26">
        <v>44</v>
      </c>
      <c r="W26" s="1">
        <v>334</v>
      </c>
      <c r="X26">
        <f>V26*W26</f>
        <v>14696</v>
      </c>
      <c r="Y26">
        <v>10</v>
      </c>
      <c r="Z26" s="1">
        <v>195.0078</v>
      </c>
      <c r="AA26">
        <f>Y26*Z26</f>
        <v>1950.078</v>
      </c>
      <c r="AB26">
        <v>34</v>
      </c>
      <c r="AC26" s="1">
        <v>80</v>
      </c>
      <c r="AD26">
        <f>AB26*AC26</f>
        <v>2720</v>
      </c>
      <c r="AE26">
        <v>31</v>
      </c>
      <c r="AF26" s="1">
        <v>11</v>
      </c>
      <c r="AG26">
        <f>AE26*AF26</f>
        <v>341</v>
      </c>
      <c r="AH26">
        <v>121</v>
      </c>
      <c r="AI26" s="29">
        <f>(L26+O26+R26+U26+X26+AA26+AD26+AG26)/G26</f>
        <v>10.908553463105479</v>
      </c>
      <c r="AJ26" s="29">
        <f>(L26+O26+R26+U26+X26+AA26+AD26+AG26)/H26</f>
        <v>4.3030347500000001</v>
      </c>
      <c r="AK26" s="29">
        <f>(L26+O26+R26+U26+X26+AA26+AD26+AG26)/AH26</f>
        <v>199.14871570247936</v>
      </c>
      <c r="AL26" s="11"/>
    </row>
    <row r="27" spans="1:38" x14ac:dyDescent="0.75">
      <c r="A27" s="11">
        <v>23</v>
      </c>
      <c r="B27" s="11">
        <v>2</v>
      </c>
      <c r="C27" s="10">
        <v>19</v>
      </c>
      <c r="D27" s="11">
        <v>17</v>
      </c>
      <c r="E27" s="3" t="s">
        <v>24</v>
      </c>
      <c r="F27" s="4">
        <v>44610</v>
      </c>
      <c r="G27" s="19">
        <v>692389</v>
      </c>
      <c r="H27" s="20">
        <v>1114600</v>
      </c>
      <c r="I27" s="24">
        <f>G27/H27</f>
        <v>0.62119953346492018</v>
      </c>
      <c r="J27">
        <v>37</v>
      </c>
      <c r="K27" s="1">
        <v>4000</v>
      </c>
      <c r="L27">
        <f>J27*K27</f>
        <v>148000</v>
      </c>
      <c r="M27">
        <v>65</v>
      </c>
      <c r="N27" s="1">
        <v>425</v>
      </c>
      <c r="O27">
        <f>M27*N27</f>
        <v>27625</v>
      </c>
      <c r="P27">
        <v>3</v>
      </c>
      <c r="Q27" s="1">
        <v>407</v>
      </c>
      <c r="R27">
        <f>P27*Q27</f>
        <v>1221</v>
      </c>
      <c r="S27">
        <v>37</v>
      </c>
      <c r="T27" s="1">
        <v>389.91660000000002</v>
      </c>
      <c r="U27">
        <f>S27*T27</f>
        <v>14426.914200000001</v>
      </c>
      <c r="V27">
        <v>151</v>
      </c>
      <c r="W27" s="1">
        <v>334</v>
      </c>
      <c r="X27">
        <f>V27*W27</f>
        <v>50434</v>
      </c>
      <c r="Y27">
        <v>375</v>
      </c>
      <c r="Z27" s="1">
        <v>195.0078</v>
      </c>
      <c r="AA27">
        <f>Y27*Z27</f>
        <v>73127.925000000003</v>
      </c>
      <c r="AB27">
        <v>1451</v>
      </c>
      <c r="AC27" s="1">
        <v>80</v>
      </c>
      <c r="AD27">
        <f>AB27*AC27</f>
        <v>116080</v>
      </c>
      <c r="AE27">
        <v>49</v>
      </c>
      <c r="AF27" s="1">
        <v>11</v>
      </c>
      <c r="AG27">
        <f>AE27*AF27</f>
        <v>539</v>
      </c>
      <c r="AH27">
        <v>2168</v>
      </c>
      <c r="AI27" s="29">
        <f>(L27+O27+R27+U27+X27+AA27+AD27+AG27)/G27</f>
        <v>0.62313791698019461</v>
      </c>
      <c r="AJ27" s="29">
        <f>(L27+O27+R27+U27+X27+AA27+AD27+AG27)/H27</f>
        <v>0.38709298331239905</v>
      </c>
      <c r="AK27" s="29">
        <f>(L27+O27+R27+U27+X27+AA27+AD27+AG27)/AH27</f>
        <v>199.0100734317343</v>
      </c>
      <c r="AL27" s="11"/>
    </row>
    <row r="28" spans="1:38" x14ac:dyDescent="0.75">
      <c r="A28" s="11">
        <v>24</v>
      </c>
      <c r="B28" s="11">
        <v>5</v>
      </c>
      <c r="C28" s="10">
        <v>21</v>
      </c>
      <c r="D28" s="11">
        <v>16</v>
      </c>
      <c r="E28" s="3">
        <v>1808978</v>
      </c>
      <c r="F28" s="4">
        <v>44600</v>
      </c>
      <c r="G28" s="19">
        <v>479169</v>
      </c>
      <c r="H28" s="20">
        <v>553000</v>
      </c>
      <c r="I28" s="24">
        <f>G28/H28</f>
        <v>0.86649005424954795</v>
      </c>
      <c r="J28">
        <v>22</v>
      </c>
      <c r="K28" s="1">
        <v>4000</v>
      </c>
      <c r="L28">
        <f>J28*K28</f>
        <v>88000</v>
      </c>
      <c r="M28">
        <v>33</v>
      </c>
      <c r="N28" s="1">
        <v>425</v>
      </c>
      <c r="O28">
        <f>M28*N28</f>
        <v>14025</v>
      </c>
      <c r="P28">
        <v>0</v>
      </c>
      <c r="Q28" s="1">
        <v>407</v>
      </c>
      <c r="R28">
        <f>P28*Q28</f>
        <v>0</v>
      </c>
      <c r="S28">
        <v>54</v>
      </c>
      <c r="T28" s="1">
        <v>389.91660000000002</v>
      </c>
      <c r="U28">
        <f>S28*T28</f>
        <v>21055.4964</v>
      </c>
      <c r="V28">
        <v>116</v>
      </c>
      <c r="W28" s="1">
        <v>334</v>
      </c>
      <c r="X28">
        <f>V28*W28</f>
        <v>38744</v>
      </c>
      <c r="Y28">
        <v>210</v>
      </c>
      <c r="Z28" s="1">
        <v>195.0078</v>
      </c>
      <c r="AA28">
        <f>Y28*Z28</f>
        <v>40951.637999999999</v>
      </c>
      <c r="AB28">
        <v>994</v>
      </c>
      <c r="AC28" s="1">
        <v>80</v>
      </c>
      <c r="AD28">
        <f>AB28*AC28</f>
        <v>79520</v>
      </c>
      <c r="AE28">
        <v>7</v>
      </c>
      <c r="AF28" s="1">
        <v>11</v>
      </c>
      <c r="AG28">
        <f>AE28*AF28</f>
        <v>77</v>
      </c>
      <c r="AH28">
        <v>1436</v>
      </c>
      <c r="AI28" s="29">
        <f>(L28+O28+R28+U28+X28+AA28+AD28+AG28)/G28</f>
        <v>0.58929758477697847</v>
      </c>
      <c r="AJ28" s="29">
        <f>(L28+O28+R28+U28+X28+AA28+AD28+AG28)/H28</f>
        <v>0.51062049620253158</v>
      </c>
      <c r="AK28" s="29">
        <f>(L28+O28+R28+U28+X28+AA28+AD28+AG28)/AH28</f>
        <v>196.63867298050138</v>
      </c>
      <c r="AL28" s="11"/>
    </row>
    <row r="29" spans="1:38" x14ac:dyDescent="0.75">
      <c r="A29" s="11">
        <v>25</v>
      </c>
      <c r="B29" s="11">
        <v>4</v>
      </c>
      <c r="C29" s="10">
        <v>34</v>
      </c>
      <c r="D29" s="11">
        <v>30</v>
      </c>
      <c r="E29" s="3" t="s">
        <v>28</v>
      </c>
      <c r="F29" s="4">
        <v>44610</v>
      </c>
      <c r="G29" s="19">
        <v>641401</v>
      </c>
      <c r="H29" s="20">
        <v>1244200</v>
      </c>
      <c r="I29" s="24">
        <f>G29/H29</f>
        <v>0.51551277929593309</v>
      </c>
      <c r="J29">
        <v>18</v>
      </c>
      <c r="K29" s="1">
        <v>4000</v>
      </c>
      <c r="L29">
        <f>J29*K29</f>
        <v>72000</v>
      </c>
      <c r="M29">
        <v>30</v>
      </c>
      <c r="N29" s="1">
        <v>425</v>
      </c>
      <c r="O29">
        <f>M29*N29</f>
        <v>12750</v>
      </c>
      <c r="P29">
        <v>1</v>
      </c>
      <c r="Q29" s="1">
        <v>407</v>
      </c>
      <c r="R29">
        <f>P29*Q29</f>
        <v>407</v>
      </c>
      <c r="S29">
        <v>40</v>
      </c>
      <c r="T29" s="1">
        <v>389.91660000000002</v>
      </c>
      <c r="U29">
        <f>S29*T29</f>
        <v>15596.664000000001</v>
      </c>
      <c r="V29">
        <v>188</v>
      </c>
      <c r="W29" s="1">
        <v>334</v>
      </c>
      <c r="X29">
        <f>V29*W29</f>
        <v>62792</v>
      </c>
      <c r="Y29">
        <v>318</v>
      </c>
      <c r="Z29" s="1">
        <v>195.0078</v>
      </c>
      <c r="AA29">
        <f>Y29*Z29</f>
        <v>62012.4804</v>
      </c>
      <c r="AB29">
        <v>869</v>
      </c>
      <c r="AC29" s="1">
        <v>80</v>
      </c>
      <c r="AD29">
        <f>AB29*AC29</f>
        <v>69520</v>
      </c>
      <c r="AE29">
        <v>39</v>
      </c>
      <c r="AF29" s="1">
        <v>11</v>
      </c>
      <c r="AG29">
        <f>AE29*AF29</f>
        <v>429</v>
      </c>
      <c r="AH29">
        <v>1503</v>
      </c>
      <c r="AI29" s="29">
        <f>(L29+O29+R29+U29+X29+AA29+AD29+AG29)/G29</f>
        <v>0.46072136526135754</v>
      </c>
      <c r="AJ29" s="29">
        <f>(L29+O29+R29+U29+X29+AA29+AD29+AG29)/H29</f>
        <v>0.2375077514868992</v>
      </c>
      <c r="AK29" s="29">
        <f>(L29+O29+R29+U29+X29+AA29+AD29+AG29)/AH29</f>
        <v>196.61153985362608</v>
      </c>
      <c r="AL29" s="11"/>
    </row>
    <row r="30" spans="1:38" x14ac:dyDescent="0.75">
      <c r="A30" s="11">
        <v>26</v>
      </c>
      <c r="B30" s="11">
        <v>-4</v>
      </c>
      <c r="C30" s="10">
        <v>20</v>
      </c>
      <c r="D30" s="11">
        <v>24</v>
      </c>
      <c r="E30" s="3" t="s">
        <v>27</v>
      </c>
      <c r="F30" s="4">
        <v>44610</v>
      </c>
      <c r="G30" s="19">
        <v>632652</v>
      </c>
      <c r="H30" s="20">
        <v>1378100</v>
      </c>
      <c r="I30" s="24">
        <f>G30/H30</f>
        <v>0.45907553878528407</v>
      </c>
      <c r="J30">
        <v>33</v>
      </c>
      <c r="K30" s="1">
        <v>4000</v>
      </c>
      <c r="L30">
        <f>J30*K30</f>
        <v>132000</v>
      </c>
      <c r="M30">
        <v>46</v>
      </c>
      <c r="N30" s="1">
        <v>425</v>
      </c>
      <c r="O30">
        <f>M30*N30</f>
        <v>19550</v>
      </c>
      <c r="P30">
        <v>2</v>
      </c>
      <c r="Q30" s="1">
        <v>407</v>
      </c>
      <c r="R30">
        <f>P30*Q30</f>
        <v>814</v>
      </c>
      <c r="S30">
        <v>41</v>
      </c>
      <c r="T30" s="1">
        <v>389.91660000000002</v>
      </c>
      <c r="U30">
        <f>S30*T30</f>
        <v>15986.580600000001</v>
      </c>
      <c r="V30">
        <v>151</v>
      </c>
      <c r="W30" s="1">
        <v>334</v>
      </c>
      <c r="X30">
        <f>V30*W30</f>
        <v>50434</v>
      </c>
      <c r="Y30">
        <v>285</v>
      </c>
      <c r="Z30" s="1">
        <v>195.0078</v>
      </c>
      <c r="AA30">
        <f>Y30*Z30</f>
        <v>55577.222999999998</v>
      </c>
      <c r="AB30">
        <v>1416</v>
      </c>
      <c r="AC30" s="1">
        <v>80</v>
      </c>
      <c r="AD30">
        <f>AB30*AC30</f>
        <v>113280</v>
      </c>
      <c r="AE30">
        <v>17</v>
      </c>
      <c r="AF30" s="1">
        <v>11</v>
      </c>
      <c r="AG30">
        <f>AE30*AF30</f>
        <v>187</v>
      </c>
      <c r="AH30">
        <v>1991</v>
      </c>
      <c r="AI30" s="29">
        <f>(L30+O30+R30+U30+X30+AA30+AD30+AG30)/G30</f>
        <v>0.61302075011222601</v>
      </c>
      <c r="AJ30" s="29">
        <f>(L30+O30+R30+U30+X30+AA30+AD30+AG30)/H30</f>
        <v>0.28142283114432914</v>
      </c>
      <c r="AK30" s="29">
        <f>(L30+O30+R30+U30+X30+AA30+AD30+AG30)/AH30</f>
        <v>194.79096112506278</v>
      </c>
      <c r="AL30" s="11"/>
    </row>
    <row r="31" spans="1:38" x14ac:dyDescent="0.75">
      <c r="A31" s="11">
        <v>27</v>
      </c>
      <c r="B31" s="11">
        <v>10</v>
      </c>
      <c r="C31" s="10">
        <v>31</v>
      </c>
      <c r="D31" s="11">
        <v>21</v>
      </c>
      <c r="E31" s="3" t="s">
        <v>25</v>
      </c>
      <c r="F31" s="4">
        <v>44610</v>
      </c>
      <c r="G31" s="19">
        <v>889632</v>
      </c>
      <c r="H31" s="20">
        <v>1346850</v>
      </c>
      <c r="I31" s="24">
        <f>G31/H31</f>
        <v>0.66052789842966919</v>
      </c>
      <c r="J31">
        <v>40</v>
      </c>
      <c r="K31" s="1">
        <v>4000</v>
      </c>
      <c r="L31">
        <f>J31*K31</f>
        <v>160000</v>
      </c>
      <c r="M31">
        <v>38</v>
      </c>
      <c r="N31" s="1">
        <v>425</v>
      </c>
      <c r="O31">
        <f>M31*N31</f>
        <v>16150</v>
      </c>
      <c r="P31">
        <v>2</v>
      </c>
      <c r="Q31" s="1">
        <v>407</v>
      </c>
      <c r="R31">
        <f>P31*Q31</f>
        <v>814</v>
      </c>
      <c r="S31">
        <v>65</v>
      </c>
      <c r="T31" s="1">
        <v>389.91660000000002</v>
      </c>
      <c r="U31">
        <f>S31*T31</f>
        <v>25344.579000000002</v>
      </c>
      <c r="V31">
        <v>113</v>
      </c>
      <c r="W31" s="1">
        <v>334</v>
      </c>
      <c r="X31">
        <f>V31*W31</f>
        <v>37742</v>
      </c>
      <c r="Y31">
        <v>321</v>
      </c>
      <c r="Z31" s="1">
        <v>195.0078</v>
      </c>
      <c r="AA31">
        <f>Y31*Z31</f>
        <v>62597.503799999999</v>
      </c>
      <c r="AB31">
        <v>1526</v>
      </c>
      <c r="AC31" s="1">
        <v>80</v>
      </c>
      <c r="AD31">
        <f>AB31*AC31</f>
        <v>122080</v>
      </c>
      <c r="AE31">
        <v>125</v>
      </c>
      <c r="AF31" s="1">
        <v>11</v>
      </c>
      <c r="AG31">
        <f>AE31*AF31</f>
        <v>1375</v>
      </c>
      <c r="AH31">
        <v>2230</v>
      </c>
      <c r="AI31" s="29">
        <f>(L31+O31+R31+U31+X31+AA31+AD31+AG31)/G31</f>
        <v>0.47896555294773568</v>
      </c>
      <c r="AJ31" s="29">
        <f>(L31+O31+R31+U31+X31+AA31+AD31+AG31)/H31</f>
        <v>0.31637011010877231</v>
      </c>
      <c r="AK31" s="29">
        <f>(L31+O31+R31+U31+X31+AA31+AD31+AG31)/AH31</f>
        <v>191.07761560538114</v>
      </c>
      <c r="AL31" s="11"/>
    </row>
    <row r="32" spans="1:38" x14ac:dyDescent="0.75">
      <c r="A32" s="11">
        <v>28</v>
      </c>
      <c r="B32" s="11">
        <v>0</v>
      </c>
      <c r="C32" s="10">
        <v>38</v>
      </c>
      <c r="D32" s="11">
        <v>38</v>
      </c>
      <c r="E32" s="3">
        <v>1822811</v>
      </c>
      <c r="F32" s="4">
        <v>44790</v>
      </c>
      <c r="G32" s="19">
        <v>443315</v>
      </c>
      <c r="H32" s="20">
        <v>961900</v>
      </c>
      <c r="I32" s="24">
        <f>G32/H32</f>
        <v>0.46087431125896661</v>
      </c>
      <c r="J32">
        <v>10</v>
      </c>
      <c r="K32" s="1">
        <v>4000</v>
      </c>
      <c r="L32">
        <f>J32*K32</f>
        <v>40000</v>
      </c>
      <c r="M32">
        <v>29</v>
      </c>
      <c r="N32" s="1">
        <v>425</v>
      </c>
      <c r="O32">
        <f>M32*N32</f>
        <v>12325</v>
      </c>
      <c r="P32">
        <v>0</v>
      </c>
      <c r="Q32" s="1">
        <v>407</v>
      </c>
      <c r="R32">
        <f>P32*Q32</f>
        <v>0</v>
      </c>
      <c r="S32">
        <v>28</v>
      </c>
      <c r="T32" s="1">
        <v>389.91660000000002</v>
      </c>
      <c r="U32">
        <f>S32*T32</f>
        <v>10917.6648</v>
      </c>
      <c r="V32">
        <v>60</v>
      </c>
      <c r="W32" s="1">
        <v>334</v>
      </c>
      <c r="X32">
        <f>V32*W32</f>
        <v>20040</v>
      </c>
      <c r="Y32">
        <v>98</v>
      </c>
      <c r="Z32" s="1">
        <v>195.0078</v>
      </c>
      <c r="AA32">
        <f>Y32*Z32</f>
        <v>19110.7644</v>
      </c>
      <c r="AB32">
        <v>463</v>
      </c>
      <c r="AC32" s="1">
        <v>80</v>
      </c>
      <c r="AD32">
        <f>AB32*AC32</f>
        <v>37040</v>
      </c>
      <c r="AE32">
        <v>50</v>
      </c>
      <c r="AF32" s="1">
        <v>11</v>
      </c>
      <c r="AG32">
        <f>AE32*AF32</f>
        <v>550</v>
      </c>
      <c r="AH32">
        <v>738</v>
      </c>
      <c r="AI32" s="29">
        <f>(L32+O32+R32+U32+X32+AA32+AD32+AG32)/G32</f>
        <v>0.31576515389734167</v>
      </c>
      <c r="AJ32" s="29">
        <f>(L32+O32+R32+U32+X32+AA32+AD32+AG32)/H32</f>
        <v>0.14552804782201895</v>
      </c>
      <c r="AK32" s="29">
        <f>(L32+O32+R32+U32+X32+AA32+AD32+AG32)/AH32</f>
        <v>189.67944336043362</v>
      </c>
      <c r="AL32" s="11"/>
    </row>
    <row r="33" spans="1:38" x14ac:dyDescent="0.75">
      <c r="A33" s="11">
        <v>29</v>
      </c>
      <c r="B33" s="11">
        <v>1</v>
      </c>
      <c r="C33" s="10">
        <v>12</v>
      </c>
      <c r="D33" s="11">
        <v>11</v>
      </c>
      <c r="E33" s="3">
        <v>1802072</v>
      </c>
      <c r="F33" s="4">
        <v>44581</v>
      </c>
      <c r="G33" s="19">
        <v>162975</v>
      </c>
      <c r="H33" s="20">
        <v>175500</v>
      </c>
      <c r="I33" s="24">
        <f>G33/H33</f>
        <v>0.92863247863247866</v>
      </c>
      <c r="J33">
        <v>6</v>
      </c>
      <c r="K33" s="1">
        <v>4000</v>
      </c>
      <c r="L33">
        <f>J33*K33</f>
        <v>24000</v>
      </c>
      <c r="M33">
        <v>18</v>
      </c>
      <c r="N33" s="1">
        <v>425</v>
      </c>
      <c r="O33">
        <f>M33*N33</f>
        <v>7650</v>
      </c>
      <c r="P33">
        <v>2</v>
      </c>
      <c r="Q33" s="1">
        <v>407</v>
      </c>
      <c r="R33">
        <f>P33*Q33</f>
        <v>814</v>
      </c>
      <c r="S33">
        <v>19</v>
      </c>
      <c r="T33" s="1">
        <v>389.91660000000002</v>
      </c>
      <c r="U33">
        <f>S33*T33</f>
        <v>7408.4153999999999</v>
      </c>
      <c r="V33">
        <v>72</v>
      </c>
      <c r="W33" s="1">
        <v>334</v>
      </c>
      <c r="X33">
        <f>V33*W33</f>
        <v>24048</v>
      </c>
      <c r="Y33">
        <v>88</v>
      </c>
      <c r="Z33" s="1">
        <v>195.0078</v>
      </c>
      <c r="AA33">
        <f>Y33*Z33</f>
        <v>17160.686399999999</v>
      </c>
      <c r="AB33">
        <v>388</v>
      </c>
      <c r="AC33" s="1">
        <v>80</v>
      </c>
      <c r="AD33">
        <f>AB33*AC33</f>
        <v>31040</v>
      </c>
      <c r="AE33">
        <v>1</v>
      </c>
      <c r="AF33" s="1">
        <v>11</v>
      </c>
      <c r="AG33">
        <f>AE33*AF33</f>
        <v>11</v>
      </c>
      <c r="AH33">
        <v>594</v>
      </c>
      <c r="AI33" s="29">
        <f>(L33+O33+R33+U33+X33+AA33+AD33+AG33)/G33</f>
        <v>0.68803253136984199</v>
      </c>
      <c r="AJ33" s="29">
        <f>(L33+O33+R33+U33+X33+AA33+AD33+AG33)/H33</f>
        <v>0.63892935498575498</v>
      </c>
      <c r="AK33" s="29">
        <f>(L33+O33+R33+U33+X33+AA33+AD33+AG33)/AH33</f>
        <v>188.77458215488215</v>
      </c>
      <c r="AL33" s="11"/>
    </row>
    <row r="34" spans="1:38" x14ac:dyDescent="0.75">
      <c r="A34" s="11">
        <v>30</v>
      </c>
      <c r="B34" s="11">
        <v>-5</v>
      </c>
      <c r="C34" s="10">
        <v>26</v>
      </c>
      <c r="D34" s="11">
        <v>31</v>
      </c>
      <c r="E34" s="3">
        <v>1821286</v>
      </c>
      <c r="F34" s="4">
        <v>44640</v>
      </c>
      <c r="G34" s="19">
        <v>174353</v>
      </c>
      <c r="H34" s="20">
        <v>401300</v>
      </c>
      <c r="I34" s="24">
        <f>G34/H34</f>
        <v>0.4344704709693496</v>
      </c>
      <c r="J34">
        <v>8</v>
      </c>
      <c r="K34" s="1">
        <v>4000</v>
      </c>
      <c r="L34">
        <f>J34*K34</f>
        <v>32000</v>
      </c>
      <c r="M34">
        <v>12</v>
      </c>
      <c r="N34" s="1">
        <v>425</v>
      </c>
      <c r="O34">
        <f>M34*N34</f>
        <v>5100</v>
      </c>
      <c r="P34">
        <v>1</v>
      </c>
      <c r="Q34" s="1">
        <v>407</v>
      </c>
      <c r="R34">
        <f>P34*Q34</f>
        <v>407</v>
      </c>
      <c r="S34">
        <v>7</v>
      </c>
      <c r="T34" s="1">
        <v>389.91660000000002</v>
      </c>
      <c r="U34">
        <f>S34*T34</f>
        <v>2729.4162000000001</v>
      </c>
      <c r="V34">
        <v>32</v>
      </c>
      <c r="W34" s="1">
        <v>334</v>
      </c>
      <c r="X34">
        <f>V34*W34</f>
        <v>10688</v>
      </c>
      <c r="Y34">
        <v>77</v>
      </c>
      <c r="Z34" s="1">
        <v>195.0078</v>
      </c>
      <c r="AA34">
        <f>Y34*Z34</f>
        <v>15015.6006</v>
      </c>
      <c r="AB34">
        <v>314</v>
      </c>
      <c r="AC34" s="1">
        <v>80</v>
      </c>
      <c r="AD34">
        <f>AB34*AC34</f>
        <v>25120</v>
      </c>
      <c r="AE34">
        <v>37</v>
      </c>
      <c r="AF34" s="1">
        <v>11</v>
      </c>
      <c r="AG34">
        <f>AE34*AF34</f>
        <v>407</v>
      </c>
      <c r="AH34">
        <v>488</v>
      </c>
      <c r="AI34" s="29">
        <f>(L34+O34+R34+U34+X34+AA34+AD34+AG34)/G34</f>
        <v>0.52460821895809073</v>
      </c>
      <c r="AJ34" s="29">
        <f>(L34+O34+R34+U34+X34+AA34+AD34+AG34)/H34</f>
        <v>0.22792677996511337</v>
      </c>
      <c r="AK34" s="29">
        <f>(L34+O34+R34+U34+X34+AA34+AD34+AG34)/AH34</f>
        <v>187.43241147540982</v>
      </c>
      <c r="AL34" s="11"/>
    </row>
    <row r="35" spans="1:38" x14ac:dyDescent="0.75">
      <c r="A35" s="11">
        <v>31</v>
      </c>
      <c r="B35" s="11">
        <v>10</v>
      </c>
      <c r="C35" s="10">
        <v>32</v>
      </c>
      <c r="D35" s="11">
        <v>22</v>
      </c>
      <c r="E35" s="3" t="s">
        <v>31</v>
      </c>
      <c r="F35" s="4">
        <v>44610</v>
      </c>
      <c r="G35" s="19">
        <v>762481</v>
      </c>
      <c r="H35" s="20">
        <v>1209950</v>
      </c>
      <c r="I35" s="24">
        <f>G35/H35</f>
        <v>0.63017562709202857</v>
      </c>
      <c r="J35">
        <v>26</v>
      </c>
      <c r="K35" s="1">
        <v>4000</v>
      </c>
      <c r="L35">
        <f>J35*K35</f>
        <v>104000</v>
      </c>
      <c r="M35">
        <v>47</v>
      </c>
      <c r="N35" s="1">
        <v>425</v>
      </c>
      <c r="O35">
        <f>M35*N35</f>
        <v>19975</v>
      </c>
      <c r="P35">
        <v>2</v>
      </c>
      <c r="Q35" s="1">
        <v>407</v>
      </c>
      <c r="R35">
        <f>P35*Q35</f>
        <v>814</v>
      </c>
      <c r="S35">
        <v>41</v>
      </c>
      <c r="T35" s="1">
        <v>389.91660000000002</v>
      </c>
      <c r="U35">
        <f>S35*T35</f>
        <v>15986.580600000001</v>
      </c>
      <c r="V35">
        <v>163</v>
      </c>
      <c r="W35" s="1">
        <v>334</v>
      </c>
      <c r="X35">
        <f>V35*W35</f>
        <v>54442</v>
      </c>
      <c r="Y35">
        <v>264</v>
      </c>
      <c r="Z35" s="1">
        <v>195.0078</v>
      </c>
      <c r="AA35">
        <f>Y35*Z35</f>
        <v>51482.059200000003</v>
      </c>
      <c r="AB35">
        <v>1373</v>
      </c>
      <c r="AC35" s="1">
        <v>80</v>
      </c>
      <c r="AD35">
        <f>AB35*AC35</f>
        <v>109840</v>
      </c>
      <c r="AE35">
        <v>19</v>
      </c>
      <c r="AF35" s="1">
        <v>11</v>
      </c>
      <c r="AG35">
        <f>AE35*AF35</f>
        <v>209</v>
      </c>
      <c r="AH35">
        <v>1935</v>
      </c>
      <c r="AI35" s="29">
        <f>(L35+O35+R35+U35+X35+AA35+AD35+AG35)/G35</f>
        <v>0.4678787272076288</v>
      </c>
      <c r="AJ35" s="29">
        <f>(L35+O35+R35+U35+X35+AA35+AD35+AG35)/H35</f>
        <v>0.29484577032108766</v>
      </c>
      <c r="AK35" s="29">
        <f>(L35+O35+R35+U35+X35+AA35+AD35+AG35)/AH35</f>
        <v>184.36622211886305</v>
      </c>
      <c r="AL35" s="11"/>
    </row>
    <row r="36" spans="1:38" x14ac:dyDescent="0.75">
      <c r="A36" s="11">
        <v>32</v>
      </c>
      <c r="B36" s="11">
        <v>-1</v>
      </c>
      <c r="C36" s="10">
        <v>41</v>
      </c>
      <c r="D36" s="11">
        <v>42</v>
      </c>
      <c r="E36" s="3" t="s">
        <v>34</v>
      </c>
      <c r="F36" s="4">
        <v>44812</v>
      </c>
      <c r="G36" s="19">
        <v>465305</v>
      </c>
      <c r="H36" s="20">
        <v>1377700</v>
      </c>
      <c r="I36" s="24">
        <f>G36/H36</f>
        <v>0.33774043696015099</v>
      </c>
      <c r="J36">
        <v>7</v>
      </c>
      <c r="K36" s="1">
        <v>4000</v>
      </c>
      <c r="L36">
        <f>J36*K36</f>
        <v>28000</v>
      </c>
      <c r="M36">
        <v>19</v>
      </c>
      <c r="N36" s="1">
        <v>425</v>
      </c>
      <c r="O36">
        <f>M36*N36</f>
        <v>8075</v>
      </c>
      <c r="P36">
        <v>0</v>
      </c>
      <c r="Q36" s="1">
        <v>407</v>
      </c>
      <c r="R36">
        <f>P36*Q36</f>
        <v>0</v>
      </c>
      <c r="S36">
        <v>14</v>
      </c>
      <c r="T36" s="1">
        <v>389.91660000000002</v>
      </c>
      <c r="U36">
        <f>S36*T36</f>
        <v>5458.8324000000002</v>
      </c>
      <c r="V36">
        <v>49</v>
      </c>
      <c r="W36" s="1">
        <v>334</v>
      </c>
      <c r="X36">
        <f>V36*W36</f>
        <v>16366</v>
      </c>
      <c r="Y36">
        <v>96</v>
      </c>
      <c r="Z36" s="1">
        <v>195.0078</v>
      </c>
      <c r="AA36">
        <f>Y36*Z36</f>
        <v>18720.748800000001</v>
      </c>
      <c r="AB36">
        <v>311</v>
      </c>
      <c r="AC36" s="1">
        <v>80</v>
      </c>
      <c r="AD36">
        <f>AB36*AC36</f>
        <v>24880</v>
      </c>
      <c r="AE36">
        <v>64</v>
      </c>
      <c r="AF36" s="1">
        <v>11</v>
      </c>
      <c r="AG36">
        <f>AE36*AF36</f>
        <v>704</v>
      </c>
      <c r="AH36">
        <v>560</v>
      </c>
      <c r="AI36" s="29">
        <f>(L36+O36+R36+U36+X36+AA36+AD36+AG36)/G36</f>
        <v>0.21965072629780466</v>
      </c>
      <c r="AJ36" s="29">
        <f>(L36+O36+R36+U36+X36+AA36+AD36+AG36)/H36</f>
        <v>7.4184932278435076E-2</v>
      </c>
      <c r="AK36" s="29">
        <f>(L36+O36+R36+U36+X36+AA36+AD36+AG36)/AH36</f>
        <v>182.50818071428571</v>
      </c>
      <c r="AL36" s="11"/>
    </row>
    <row r="37" spans="1:38" x14ac:dyDescent="0.75">
      <c r="A37" s="11">
        <v>33</v>
      </c>
      <c r="B37" s="11">
        <v>-2</v>
      </c>
      <c r="C37" s="10">
        <v>30</v>
      </c>
      <c r="D37" s="11">
        <v>32</v>
      </c>
      <c r="E37" s="3">
        <v>1822809</v>
      </c>
      <c r="F37" s="4">
        <v>44777</v>
      </c>
      <c r="G37" s="19">
        <v>279052</v>
      </c>
      <c r="H37" s="20">
        <v>597000</v>
      </c>
      <c r="I37" s="24">
        <f>G37/H37</f>
        <v>0.46742378559463987</v>
      </c>
      <c r="J37">
        <v>11</v>
      </c>
      <c r="K37" s="1">
        <v>4000</v>
      </c>
      <c r="L37">
        <f>J37*K37</f>
        <v>44000</v>
      </c>
      <c r="M37">
        <v>24</v>
      </c>
      <c r="N37" s="1">
        <v>425</v>
      </c>
      <c r="O37">
        <f>M37*N37</f>
        <v>10200</v>
      </c>
      <c r="P37">
        <v>2</v>
      </c>
      <c r="Q37" s="1">
        <v>407</v>
      </c>
      <c r="R37">
        <f>P37*Q37</f>
        <v>814</v>
      </c>
      <c r="S37">
        <v>23</v>
      </c>
      <c r="T37" s="1">
        <v>389.91660000000002</v>
      </c>
      <c r="U37">
        <f>S37*T37</f>
        <v>8968.0817999999999</v>
      </c>
      <c r="V37">
        <v>38</v>
      </c>
      <c r="W37" s="1">
        <v>334</v>
      </c>
      <c r="X37">
        <f>V37*W37</f>
        <v>12692</v>
      </c>
      <c r="Y37">
        <v>97</v>
      </c>
      <c r="Z37" s="1">
        <v>195.0078</v>
      </c>
      <c r="AA37">
        <f>Y37*Z37</f>
        <v>18915.756600000001</v>
      </c>
      <c r="AB37">
        <v>478</v>
      </c>
      <c r="AC37" s="1">
        <v>80</v>
      </c>
      <c r="AD37">
        <f>AB37*AC37</f>
        <v>38240</v>
      </c>
      <c r="AE37">
        <v>73</v>
      </c>
      <c r="AF37" s="1">
        <v>11</v>
      </c>
      <c r="AG37">
        <f>AE37*AF37</f>
        <v>803</v>
      </c>
      <c r="AH37">
        <v>746</v>
      </c>
      <c r="AI37" s="29">
        <f>(L37+O37+R37+U37+X37+AA37+AD37+AG37)/G37</f>
        <v>0.48246505454180588</v>
      </c>
      <c r="AJ37" s="29">
        <f>(L37+O37+R37+U37+X37+AA37+AD37+AG37)/H37</f>
        <v>0.2255156422110553</v>
      </c>
      <c r="AK37" s="29">
        <f>(L37+O37+R37+U37+X37+AA37+AD37+AG37)/AH37</f>
        <v>180.47297372654157</v>
      </c>
      <c r="AL37" s="11"/>
    </row>
    <row r="38" spans="1:38" x14ac:dyDescent="0.75">
      <c r="A38" s="11">
        <v>34</v>
      </c>
      <c r="B38" s="11">
        <v>0</v>
      </c>
      <c r="C38" s="10">
        <v>40</v>
      </c>
      <c r="D38" s="11">
        <v>40</v>
      </c>
      <c r="E38" s="3">
        <v>1855194</v>
      </c>
      <c r="F38" s="4">
        <v>44810</v>
      </c>
      <c r="G38" s="19">
        <v>332374</v>
      </c>
      <c r="H38" s="20">
        <v>731800</v>
      </c>
      <c r="I38" s="24">
        <f>G38/H38</f>
        <v>0.45418693632139928</v>
      </c>
      <c r="J38">
        <v>4</v>
      </c>
      <c r="K38" s="1">
        <v>4000</v>
      </c>
      <c r="L38">
        <f>J38*K38</f>
        <v>16000</v>
      </c>
      <c r="M38">
        <v>16</v>
      </c>
      <c r="N38" s="1">
        <v>425</v>
      </c>
      <c r="O38">
        <f>M38*N38</f>
        <v>6800</v>
      </c>
      <c r="P38">
        <v>1</v>
      </c>
      <c r="Q38" s="1">
        <v>407</v>
      </c>
      <c r="R38">
        <f>P38*Q38</f>
        <v>407</v>
      </c>
      <c r="S38">
        <v>13</v>
      </c>
      <c r="T38" s="1">
        <v>389.91660000000002</v>
      </c>
      <c r="U38">
        <f>S38*T38</f>
        <v>5068.9158000000007</v>
      </c>
      <c r="V38">
        <v>48</v>
      </c>
      <c r="W38" s="1">
        <v>334</v>
      </c>
      <c r="X38">
        <f>V38*W38</f>
        <v>16032</v>
      </c>
      <c r="Y38">
        <v>58</v>
      </c>
      <c r="Z38" s="1">
        <v>195.0078</v>
      </c>
      <c r="AA38">
        <f>Y38*Z38</f>
        <v>11310.4524</v>
      </c>
      <c r="AB38">
        <v>283</v>
      </c>
      <c r="AC38" s="1">
        <v>80</v>
      </c>
      <c r="AD38">
        <f>AB38*AC38</f>
        <v>22640</v>
      </c>
      <c r="AE38">
        <v>20</v>
      </c>
      <c r="AF38" s="1">
        <v>11</v>
      </c>
      <c r="AG38">
        <f>AE38*AF38</f>
        <v>220</v>
      </c>
      <c r="AH38">
        <v>443</v>
      </c>
      <c r="AI38" s="29">
        <f>(L38+O38+R38+U38+X38+AA38+AD38+AG38)/G38</f>
        <v>0.23611464254123365</v>
      </c>
      <c r="AJ38" s="29">
        <f>(L38+O38+R38+U38+X38+AA38+AD38+AG38)/H38</f>
        <v>0.10724018611642525</v>
      </c>
      <c r="AK38" s="29">
        <f>(L38+O38+R38+U38+X38+AA38+AD38+AG38)/AH38</f>
        <v>177.15207268623024</v>
      </c>
      <c r="AL38" s="11"/>
    </row>
    <row r="39" spans="1:38" x14ac:dyDescent="0.75">
      <c r="A39" s="11">
        <v>35</v>
      </c>
      <c r="B39" s="11">
        <v>-2</v>
      </c>
      <c r="C39" s="10">
        <v>42</v>
      </c>
      <c r="D39" s="11">
        <v>44</v>
      </c>
      <c r="E39" s="3">
        <v>1855190</v>
      </c>
      <c r="F39" s="4">
        <v>44828</v>
      </c>
      <c r="G39" s="19">
        <v>178342</v>
      </c>
      <c r="H39" s="20">
        <v>1017800</v>
      </c>
      <c r="I39" s="24">
        <f>G39/H39</f>
        <v>0.17522303006484574</v>
      </c>
      <c r="J39">
        <v>4</v>
      </c>
      <c r="K39" s="1">
        <v>4000</v>
      </c>
      <c r="L39">
        <f>J39*K39</f>
        <v>16000</v>
      </c>
      <c r="M39">
        <v>6</v>
      </c>
      <c r="N39" s="1">
        <v>425</v>
      </c>
      <c r="O39">
        <f>M39*N39</f>
        <v>2550</v>
      </c>
      <c r="P39">
        <v>0</v>
      </c>
      <c r="Q39" s="1">
        <v>407</v>
      </c>
      <c r="R39">
        <f>P39*Q39</f>
        <v>0</v>
      </c>
      <c r="S39">
        <v>2</v>
      </c>
      <c r="T39" s="1">
        <v>389.91660000000002</v>
      </c>
      <c r="U39">
        <f>S39*T39</f>
        <v>779.83320000000003</v>
      </c>
      <c r="V39">
        <v>11</v>
      </c>
      <c r="W39" s="1">
        <v>334</v>
      </c>
      <c r="X39">
        <f>V39*W39</f>
        <v>3674</v>
      </c>
      <c r="Y39">
        <v>37</v>
      </c>
      <c r="Z39" s="1">
        <v>195.0078</v>
      </c>
      <c r="AA39">
        <f>Y39*Z39</f>
        <v>7215.2885999999999</v>
      </c>
      <c r="AB39">
        <v>87</v>
      </c>
      <c r="AC39" s="1">
        <v>80</v>
      </c>
      <c r="AD39">
        <f>AB39*AC39</f>
        <v>6960</v>
      </c>
      <c r="AE39">
        <v>69</v>
      </c>
      <c r="AF39" s="1">
        <v>11</v>
      </c>
      <c r="AG39">
        <f>AE39*AF39</f>
        <v>759</v>
      </c>
      <c r="AH39">
        <v>217</v>
      </c>
      <c r="AI39" s="29">
        <f>(L39+O39+R39+U39+X39+AA39+AD39+AG39)/G39</f>
        <v>0.21272679346424286</v>
      </c>
      <c r="AJ39" s="29">
        <f>(L39+O39+R39+U39+X39+AA39+AD39+AG39)/H39</f>
        <v>3.7274633326783262E-2</v>
      </c>
      <c r="AK39" s="29">
        <f>(L39+O39+R39+U39+X39+AA39+AD39+AG39)/AH39</f>
        <v>174.83005437788017</v>
      </c>
      <c r="AL39" s="11"/>
    </row>
    <row r="40" spans="1:38" x14ac:dyDescent="0.75">
      <c r="A40" s="11">
        <v>36</v>
      </c>
      <c r="B40" s="11">
        <v>-2</v>
      </c>
      <c r="C40" s="10">
        <v>27</v>
      </c>
      <c r="D40" s="11">
        <v>29</v>
      </c>
      <c r="E40" s="3" t="s">
        <v>35</v>
      </c>
      <c r="F40" s="4">
        <v>44701</v>
      </c>
      <c r="G40" s="19">
        <v>118041</v>
      </c>
      <c r="H40" s="20">
        <v>239350</v>
      </c>
      <c r="I40" s="24">
        <f>G40/H40</f>
        <v>0.49317317735533739</v>
      </c>
      <c r="J40">
        <v>4</v>
      </c>
      <c r="K40" s="1">
        <v>4000</v>
      </c>
      <c r="L40">
        <f>J40*K40</f>
        <v>16000</v>
      </c>
      <c r="M40">
        <v>9</v>
      </c>
      <c r="N40" s="1">
        <v>425</v>
      </c>
      <c r="O40">
        <f>M40*N40</f>
        <v>3825</v>
      </c>
      <c r="P40">
        <v>1</v>
      </c>
      <c r="Q40" s="1">
        <v>407</v>
      </c>
      <c r="R40">
        <f>P40*Q40</f>
        <v>407</v>
      </c>
      <c r="S40">
        <v>16</v>
      </c>
      <c r="T40" s="1">
        <v>389.91660000000002</v>
      </c>
      <c r="U40">
        <f>S40*T40</f>
        <v>6238.6656000000003</v>
      </c>
      <c r="V40">
        <v>18</v>
      </c>
      <c r="W40" s="1">
        <v>334</v>
      </c>
      <c r="X40">
        <f>V40*W40</f>
        <v>6012</v>
      </c>
      <c r="Y40">
        <v>50</v>
      </c>
      <c r="Z40" s="1">
        <v>195.0078</v>
      </c>
      <c r="AA40">
        <f>Y40*Z40</f>
        <v>9750.39</v>
      </c>
      <c r="AB40">
        <v>225</v>
      </c>
      <c r="AC40" s="1">
        <v>80</v>
      </c>
      <c r="AD40">
        <f>AB40*AC40</f>
        <v>18000</v>
      </c>
      <c r="AE40">
        <v>25</v>
      </c>
      <c r="AF40" s="1">
        <v>11</v>
      </c>
      <c r="AG40">
        <f>AE40*AF40</f>
        <v>275</v>
      </c>
      <c r="AH40">
        <v>348</v>
      </c>
      <c r="AI40" s="29">
        <f>(L40+O40+R40+U40+X40+AA40+AD40+AG40)/G40</f>
        <v>0.51260202472022431</v>
      </c>
      <c r="AJ40" s="29">
        <f>(L40+O40+R40+U40+X40+AA40+AD40+AG40)/H40</f>
        <v>0.2528015692500522</v>
      </c>
      <c r="AK40" s="29">
        <f>(L40+O40+R40+U40+X40+AA40+AD40+AG40)/AH40</f>
        <v>173.87372298850573</v>
      </c>
      <c r="AL40" s="11"/>
    </row>
    <row r="41" spans="1:38" x14ac:dyDescent="0.75">
      <c r="A41" s="11">
        <v>37</v>
      </c>
      <c r="B41" s="11">
        <v>0</v>
      </c>
      <c r="C41" s="10">
        <v>35</v>
      </c>
      <c r="D41" s="11">
        <v>35</v>
      </c>
      <c r="E41" s="3">
        <v>1821281</v>
      </c>
      <c r="F41" s="4">
        <v>44640</v>
      </c>
      <c r="G41" s="19">
        <v>40184</v>
      </c>
      <c r="H41" s="20">
        <v>96600</v>
      </c>
      <c r="I41" s="24">
        <f>G41/H41</f>
        <v>0.4159834368530021</v>
      </c>
      <c r="J41">
        <v>1</v>
      </c>
      <c r="K41" s="1">
        <v>4000</v>
      </c>
      <c r="L41">
        <f>J41*K41</f>
        <v>4000</v>
      </c>
      <c r="M41">
        <v>2</v>
      </c>
      <c r="N41" s="1">
        <v>425</v>
      </c>
      <c r="O41">
        <f>M41*N41</f>
        <v>850</v>
      </c>
      <c r="P41">
        <v>0</v>
      </c>
      <c r="Q41" s="1">
        <v>407</v>
      </c>
      <c r="R41">
        <f>P41*Q41</f>
        <v>0</v>
      </c>
      <c r="S41">
        <v>5</v>
      </c>
      <c r="T41" s="1">
        <v>389.91660000000002</v>
      </c>
      <c r="U41">
        <f>S41*T41</f>
        <v>1949.5830000000001</v>
      </c>
      <c r="V41">
        <v>5</v>
      </c>
      <c r="W41" s="1">
        <v>334</v>
      </c>
      <c r="X41">
        <f>V41*W41</f>
        <v>1670</v>
      </c>
      <c r="Y41">
        <v>17</v>
      </c>
      <c r="Z41" s="1">
        <v>195.0078</v>
      </c>
      <c r="AA41">
        <f>Y41*Z41</f>
        <v>3315.1325999999999</v>
      </c>
      <c r="AB41">
        <v>76</v>
      </c>
      <c r="AC41" s="1">
        <v>80</v>
      </c>
      <c r="AD41">
        <f>AB41*AC41</f>
        <v>6080</v>
      </c>
      <c r="AE41">
        <v>1</v>
      </c>
      <c r="AF41" s="1">
        <v>11</v>
      </c>
      <c r="AG41">
        <f>AE41*AF41</f>
        <v>11</v>
      </c>
      <c r="AH41">
        <v>107</v>
      </c>
      <c r="AI41" s="29">
        <f>(L41+O41+R41+U41+X41+AA41+AD41+AG41)/G41</f>
        <v>0.44484659565996415</v>
      </c>
      <c r="AJ41" s="29">
        <f>(L41+O41+R41+U41+X41+AA41+AD41+AG41)/H41</f>
        <v>0.18504881573498963</v>
      </c>
      <c r="AK41" s="29">
        <f>(L41+O41+R41+U41+X41+AA41+AD41+AG41)/AH41</f>
        <v>167.06276261682243</v>
      </c>
      <c r="AL41" s="11"/>
    </row>
    <row r="42" spans="1:38" x14ac:dyDescent="0.75">
      <c r="A42" s="11">
        <v>38</v>
      </c>
      <c r="B42" s="11">
        <v>0</v>
      </c>
      <c r="C42" s="10">
        <v>33</v>
      </c>
      <c r="D42" s="11">
        <v>33</v>
      </c>
      <c r="E42" s="3">
        <v>1821288</v>
      </c>
      <c r="F42" s="4">
        <v>44649</v>
      </c>
      <c r="G42" s="19">
        <v>68674</v>
      </c>
      <c r="H42" s="20">
        <v>148000</v>
      </c>
      <c r="I42" s="24">
        <f>G42/H42</f>
        <v>0.4640135135135135</v>
      </c>
      <c r="J42">
        <v>2</v>
      </c>
      <c r="K42" s="1">
        <v>4000</v>
      </c>
      <c r="L42">
        <f>J42*K42</f>
        <v>8000</v>
      </c>
      <c r="M42">
        <v>2</v>
      </c>
      <c r="N42" s="1">
        <v>425</v>
      </c>
      <c r="O42">
        <f>M42*N42</f>
        <v>850</v>
      </c>
      <c r="P42">
        <v>0</v>
      </c>
      <c r="Q42" s="1">
        <v>407</v>
      </c>
      <c r="R42">
        <f>P42*Q42</f>
        <v>0</v>
      </c>
      <c r="S42">
        <v>5</v>
      </c>
      <c r="T42" s="1">
        <v>389.91660000000002</v>
      </c>
      <c r="U42">
        <f>S42*T42</f>
        <v>1949.5830000000001</v>
      </c>
      <c r="V42">
        <v>15</v>
      </c>
      <c r="W42" s="1">
        <v>334</v>
      </c>
      <c r="X42">
        <f>V42*W42</f>
        <v>5010</v>
      </c>
      <c r="Y42">
        <v>21</v>
      </c>
      <c r="Z42" s="1">
        <v>195.0078</v>
      </c>
      <c r="AA42">
        <f>Y42*Z42</f>
        <v>4095.1638000000003</v>
      </c>
      <c r="AB42">
        <v>151</v>
      </c>
      <c r="AC42" s="1">
        <v>80</v>
      </c>
      <c r="AD42">
        <f>AB42*AC42</f>
        <v>12080</v>
      </c>
      <c r="AE42">
        <v>1</v>
      </c>
      <c r="AF42" s="1">
        <v>11</v>
      </c>
      <c r="AG42">
        <f>AE42*AF42</f>
        <v>11</v>
      </c>
      <c r="AH42">
        <v>197</v>
      </c>
      <c r="AI42" s="29">
        <f>(L42+O42+R42+U42+X42+AA42+AD42+AG42)/G42</f>
        <v>0.4659077205347002</v>
      </c>
      <c r="AJ42" s="29">
        <f>(L42+O42+R42+U42+X42+AA42+AD42+AG42)/H42</f>
        <v>0.21618747837837837</v>
      </c>
      <c r="AK42" s="29">
        <f>(L42+O42+R42+U42+X42+AA42+AD42+AG42)/AH42</f>
        <v>162.41495837563451</v>
      </c>
      <c r="AL42" s="11"/>
    </row>
    <row r="43" spans="1:38" x14ac:dyDescent="0.75">
      <c r="A43" s="11">
        <v>39</v>
      </c>
      <c r="B43" s="11">
        <v>-2</v>
      </c>
      <c r="C43" s="10">
        <v>37</v>
      </c>
      <c r="D43" s="11">
        <v>39</v>
      </c>
      <c r="E43" s="3">
        <v>1820096</v>
      </c>
      <c r="F43" s="4">
        <v>44640</v>
      </c>
      <c r="G43" s="19">
        <v>58017</v>
      </c>
      <c r="H43" s="20">
        <v>153000</v>
      </c>
      <c r="I43" s="24">
        <f>G43/H43</f>
        <v>0.37919607843137254</v>
      </c>
      <c r="J43">
        <v>1</v>
      </c>
      <c r="K43" s="1">
        <v>4000</v>
      </c>
      <c r="L43">
        <f>J43*K43</f>
        <v>4000</v>
      </c>
      <c r="M43">
        <v>3</v>
      </c>
      <c r="N43" s="1">
        <v>425</v>
      </c>
      <c r="O43">
        <f>M43*N43</f>
        <v>1275</v>
      </c>
      <c r="P43">
        <v>0</v>
      </c>
      <c r="Q43" s="1">
        <v>407</v>
      </c>
      <c r="R43">
        <f>P43*Q43</f>
        <v>0</v>
      </c>
      <c r="S43">
        <v>1</v>
      </c>
      <c r="T43" s="1">
        <v>389.91660000000002</v>
      </c>
      <c r="U43">
        <f>S43*T43</f>
        <v>389.91660000000002</v>
      </c>
      <c r="V43">
        <v>8</v>
      </c>
      <c r="W43" s="1">
        <v>334</v>
      </c>
      <c r="X43">
        <f>V43*W43</f>
        <v>2672</v>
      </c>
      <c r="Y43">
        <v>22</v>
      </c>
      <c r="Z43" s="1">
        <v>195.0078</v>
      </c>
      <c r="AA43">
        <f>Y43*Z43</f>
        <v>4290.1715999999997</v>
      </c>
      <c r="AB43">
        <v>91</v>
      </c>
      <c r="AC43" s="1">
        <v>80</v>
      </c>
      <c r="AD43">
        <f>AB43*AC43</f>
        <v>7280</v>
      </c>
      <c r="AE43">
        <v>0</v>
      </c>
      <c r="AF43" s="1">
        <v>11</v>
      </c>
      <c r="AG43">
        <f>AE43*AF43</f>
        <v>0</v>
      </c>
      <c r="AH43">
        <v>126</v>
      </c>
      <c r="AI43" s="29">
        <f>(L43+O43+R43+U43+X43+AA43+AD43+AG43)/G43</f>
        <v>0.34312508747436093</v>
      </c>
      <c r="AJ43" s="29">
        <f>(L43+O43+R43+U43+X43+AA43+AD43+AG43)/H43</f>
        <v>0.13011168758169933</v>
      </c>
      <c r="AK43" s="29">
        <f>(L43+O43+R43+U43+X43+AA43+AD43+AG43)/AH43</f>
        <v>157.99276349206349</v>
      </c>
      <c r="AL43" s="11"/>
    </row>
    <row r="44" spans="1:38" x14ac:dyDescent="0.75">
      <c r="A44" s="11">
        <v>40</v>
      </c>
      <c r="B44" s="11">
        <v>1</v>
      </c>
      <c r="C44" s="10">
        <v>44</v>
      </c>
      <c r="D44" s="11">
        <v>43</v>
      </c>
      <c r="E44" s="3">
        <v>1855835</v>
      </c>
      <c r="F44" s="4">
        <v>44828</v>
      </c>
      <c r="G44" s="19">
        <v>271662</v>
      </c>
      <c r="H44" s="20">
        <v>1001750</v>
      </c>
      <c r="I44" s="24">
        <f>G44/H44</f>
        <v>0.27118742201147988</v>
      </c>
      <c r="J44">
        <v>3</v>
      </c>
      <c r="K44" s="1">
        <v>4000</v>
      </c>
      <c r="L44">
        <f>J44*K44</f>
        <v>12000</v>
      </c>
      <c r="M44">
        <v>4</v>
      </c>
      <c r="N44" s="1">
        <v>425</v>
      </c>
      <c r="O44">
        <f>M44*N44</f>
        <v>1700</v>
      </c>
      <c r="P44">
        <v>0</v>
      </c>
      <c r="Q44" s="1">
        <v>407</v>
      </c>
      <c r="R44">
        <f>P44*Q44</f>
        <v>0</v>
      </c>
      <c r="S44">
        <v>7</v>
      </c>
      <c r="T44" s="1">
        <v>389.91660000000002</v>
      </c>
      <c r="U44">
        <f>S44*T44</f>
        <v>2729.4162000000001</v>
      </c>
      <c r="V44">
        <v>31</v>
      </c>
      <c r="W44" s="1">
        <v>334</v>
      </c>
      <c r="X44">
        <f>V44*W44</f>
        <v>10354</v>
      </c>
      <c r="Y44">
        <v>32</v>
      </c>
      <c r="Z44" s="1">
        <v>195.0078</v>
      </c>
      <c r="AA44">
        <f>Y44*Z44</f>
        <v>6240.2496000000001</v>
      </c>
      <c r="AB44">
        <v>147</v>
      </c>
      <c r="AC44" s="1">
        <v>80</v>
      </c>
      <c r="AD44">
        <f>AB44*AC44</f>
        <v>11760</v>
      </c>
      <c r="AE44">
        <v>69</v>
      </c>
      <c r="AF44" s="1">
        <v>11</v>
      </c>
      <c r="AG44">
        <f>AE44*AF44</f>
        <v>759</v>
      </c>
      <c r="AH44">
        <v>293</v>
      </c>
      <c r="AI44" s="29">
        <f>(L44+O44+R44+U44+X44+AA44+AD44+AG44)/G44</f>
        <v>0.16764459438567045</v>
      </c>
      <c r="AJ44" s="29">
        <f>(L44+O44+R44+U44+X44+AA44+AD44+AG44)/H44</f>
        <v>4.5463105365610185E-2</v>
      </c>
      <c r="AK44" s="29">
        <f>(L44+O44+R44+U44+X44+AA44+AD44+AG44)/AH44</f>
        <v>155.43571945392492</v>
      </c>
      <c r="AL44" s="11"/>
    </row>
    <row r="45" spans="1:38" x14ac:dyDescent="0.75">
      <c r="A45" s="11">
        <v>41</v>
      </c>
      <c r="B45" s="11">
        <v>1</v>
      </c>
      <c r="C45" s="10">
        <v>28</v>
      </c>
      <c r="D45" s="11">
        <v>27</v>
      </c>
      <c r="E45" s="3" t="s">
        <v>29</v>
      </c>
      <c r="F45" s="4">
        <v>44691</v>
      </c>
      <c r="G45" s="19">
        <v>71531</v>
      </c>
      <c r="H45" s="20">
        <v>136000</v>
      </c>
      <c r="I45" s="24">
        <f>G45/H45</f>
        <v>0.52596323529411759</v>
      </c>
      <c r="J45">
        <v>1</v>
      </c>
      <c r="K45" s="1">
        <v>4000</v>
      </c>
      <c r="L45">
        <f>J45*K45</f>
        <v>4000</v>
      </c>
      <c r="M45">
        <v>5</v>
      </c>
      <c r="N45" s="1">
        <v>425</v>
      </c>
      <c r="O45">
        <f>M45*N45</f>
        <v>2125</v>
      </c>
      <c r="P45">
        <v>0</v>
      </c>
      <c r="Q45" s="1">
        <v>407</v>
      </c>
      <c r="R45">
        <f>P45*Q45</f>
        <v>0</v>
      </c>
      <c r="S45">
        <v>7</v>
      </c>
      <c r="T45" s="1">
        <v>389.91660000000002</v>
      </c>
      <c r="U45">
        <f>S45*T45</f>
        <v>2729.4162000000001</v>
      </c>
      <c r="V45">
        <v>18</v>
      </c>
      <c r="W45" s="1">
        <v>334</v>
      </c>
      <c r="X45">
        <f>V45*W45</f>
        <v>6012</v>
      </c>
      <c r="Y45">
        <v>40</v>
      </c>
      <c r="Z45" s="1">
        <v>195.0078</v>
      </c>
      <c r="AA45">
        <f>Y45*Z45</f>
        <v>7800.3119999999999</v>
      </c>
      <c r="AB45">
        <v>159</v>
      </c>
      <c r="AC45" s="1">
        <v>80</v>
      </c>
      <c r="AD45">
        <f>AB45*AC45</f>
        <v>12720</v>
      </c>
      <c r="AE45">
        <v>4</v>
      </c>
      <c r="AF45" s="1">
        <v>11</v>
      </c>
      <c r="AG45">
        <f>AE45*AF45</f>
        <v>44</v>
      </c>
      <c r="AH45">
        <v>234</v>
      </c>
      <c r="AI45" s="29">
        <f>(L45+O45+R45+U45+X45+AA45+AD45+AG45)/G45</f>
        <v>0.49531990605471748</v>
      </c>
      <c r="AJ45" s="29">
        <f>(L45+O45+R45+U45+X45+AA45+AD45+AG45)/H45</f>
        <v>0.26052006029411762</v>
      </c>
      <c r="AK45" s="29">
        <f>(L45+O45+R45+U45+X45+AA45+AD45+AG45)/AH45</f>
        <v>151.41336837606838</v>
      </c>
      <c r="AL45" s="11"/>
    </row>
    <row r="46" spans="1:38" x14ac:dyDescent="0.75">
      <c r="A46" s="11">
        <v>42</v>
      </c>
      <c r="B46" s="11">
        <v>0</v>
      </c>
      <c r="C46" s="10">
        <v>45</v>
      </c>
      <c r="D46" s="11">
        <v>45</v>
      </c>
      <c r="E46" s="3" t="s">
        <v>26</v>
      </c>
      <c r="F46" s="4">
        <v>44621</v>
      </c>
      <c r="G46" s="19">
        <v>52345</v>
      </c>
      <c r="H46" s="20">
        <v>566700</v>
      </c>
      <c r="I46" s="24">
        <f>G46/H46</f>
        <v>9.2368095994353278E-2</v>
      </c>
      <c r="J46">
        <v>1</v>
      </c>
      <c r="K46" s="1">
        <v>4000</v>
      </c>
      <c r="L46">
        <f>J46*K46</f>
        <v>4000</v>
      </c>
      <c r="M46">
        <v>1</v>
      </c>
      <c r="N46" s="1">
        <v>425</v>
      </c>
      <c r="O46">
        <f>M46*N46</f>
        <v>425</v>
      </c>
      <c r="P46">
        <v>0</v>
      </c>
      <c r="Q46" s="1">
        <v>407</v>
      </c>
      <c r="R46">
        <f>P46*Q46</f>
        <v>0</v>
      </c>
      <c r="S46">
        <v>2</v>
      </c>
      <c r="T46" s="1">
        <v>389.91660000000002</v>
      </c>
      <c r="U46">
        <f>S46*T46</f>
        <v>779.83320000000003</v>
      </c>
      <c r="V46">
        <v>1</v>
      </c>
      <c r="W46" s="1">
        <v>334</v>
      </c>
      <c r="X46">
        <f>V46*W46</f>
        <v>334</v>
      </c>
      <c r="Y46">
        <v>7</v>
      </c>
      <c r="Z46" s="1">
        <v>195.0078</v>
      </c>
      <c r="AA46">
        <f>Y46*Z46</f>
        <v>1365.0545999999999</v>
      </c>
      <c r="AB46">
        <v>17</v>
      </c>
      <c r="AC46" s="1">
        <v>80</v>
      </c>
      <c r="AD46">
        <f>AB46*AC46</f>
        <v>1360</v>
      </c>
      <c r="AE46">
        <v>29</v>
      </c>
      <c r="AF46" s="1">
        <v>11</v>
      </c>
      <c r="AG46">
        <f>AE46*AF46</f>
        <v>319</v>
      </c>
      <c r="AH46">
        <v>58</v>
      </c>
      <c r="AI46" s="29">
        <f>(L46+O46+R46+U46+X46+AA46+AD46+AG46)/G46</f>
        <v>0.16396767217499283</v>
      </c>
      <c r="AJ46" s="29">
        <f>(L46+O46+R46+U46+X46+AA46+AD46+AG46)/H46</f>
        <v>1.5145381683430386E-2</v>
      </c>
      <c r="AK46" s="29">
        <f>(L46+O46+R46+U46+X46+AA46+AD46+AG46)/AH46</f>
        <v>147.98082413793105</v>
      </c>
      <c r="AL46" s="11"/>
    </row>
    <row r="47" spans="1:38" x14ac:dyDescent="0.75">
      <c r="A47" s="11">
        <v>43</v>
      </c>
      <c r="B47" s="11">
        <v>-11</v>
      </c>
      <c r="C47" s="10">
        <v>23</v>
      </c>
      <c r="D47" s="11">
        <v>34</v>
      </c>
      <c r="E47" s="3" t="s">
        <v>33</v>
      </c>
      <c r="F47" s="4">
        <v>44544</v>
      </c>
      <c r="G47" s="19">
        <v>120734</v>
      </c>
      <c r="H47" s="20">
        <v>340100</v>
      </c>
      <c r="I47" s="24">
        <f>G47/H47</f>
        <v>0.35499558953249044</v>
      </c>
      <c r="J47">
        <v>3</v>
      </c>
      <c r="K47" s="1">
        <v>4000</v>
      </c>
      <c r="L47">
        <f>J47*K47</f>
        <v>12000</v>
      </c>
      <c r="M47">
        <v>16</v>
      </c>
      <c r="N47" s="1">
        <v>425</v>
      </c>
      <c r="O47">
        <f>M47*N47</f>
        <v>6800</v>
      </c>
      <c r="P47">
        <v>2</v>
      </c>
      <c r="Q47" s="1">
        <v>407</v>
      </c>
      <c r="R47">
        <f>P47*Q47</f>
        <v>814</v>
      </c>
      <c r="S47">
        <v>10</v>
      </c>
      <c r="T47" s="1">
        <v>389.91660000000002</v>
      </c>
      <c r="U47">
        <f>S47*T47</f>
        <v>3899.1660000000002</v>
      </c>
      <c r="V47">
        <v>31</v>
      </c>
      <c r="W47" s="1">
        <v>334</v>
      </c>
      <c r="X47">
        <f>V47*W47</f>
        <v>10354</v>
      </c>
      <c r="Y47">
        <v>45</v>
      </c>
      <c r="Z47" s="1">
        <v>195.0078</v>
      </c>
      <c r="AA47">
        <f>Y47*Z47</f>
        <v>8775.3510000000006</v>
      </c>
      <c r="AB47">
        <v>347</v>
      </c>
      <c r="AC47" s="1">
        <v>80</v>
      </c>
      <c r="AD47">
        <f>AB47*AC47</f>
        <v>27760</v>
      </c>
      <c r="AE47">
        <v>42</v>
      </c>
      <c r="AF47" s="1">
        <v>11</v>
      </c>
      <c r="AG47">
        <f>AE47*AF47</f>
        <v>462</v>
      </c>
      <c r="AH47">
        <v>496</v>
      </c>
      <c r="AI47" s="29">
        <f>(L47+O47+R47+U47+X47+AA47+AD47+AG47)/G47</f>
        <v>0.58694747958321591</v>
      </c>
      <c r="AJ47" s="29">
        <f>(L47+O47+R47+U47+X47+AA47+AD47+AG47)/H47</f>
        <v>0.20836376653925315</v>
      </c>
      <c r="AK47" s="29">
        <f>(L47+O47+R47+U47+X47+AA47+AD47+AG47)/AH47</f>
        <v>142.87201008064514</v>
      </c>
      <c r="AL47" s="11"/>
    </row>
    <row r="48" spans="1:38" x14ac:dyDescent="0.75">
      <c r="A48" s="11">
        <v>44</v>
      </c>
      <c r="B48" s="11">
        <v>-11</v>
      </c>
      <c r="C48" s="10">
        <v>17</v>
      </c>
      <c r="D48" s="11">
        <v>28</v>
      </c>
      <c r="E48" s="3">
        <v>1816027</v>
      </c>
      <c r="F48" s="4">
        <v>44618</v>
      </c>
      <c r="G48" s="19">
        <v>22641</v>
      </c>
      <c r="H48" s="20">
        <v>55900</v>
      </c>
      <c r="I48" s="24">
        <f>G48/H48</f>
        <v>0.40502683363148478</v>
      </c>
      <c r="J48">
        <v>0</v>
      </c>
      <c r="K48" s="1">
        <v>4000</v>
      </c>
      <c r="L48">
        <f>J48*K48</f>
        <v>0</v>
      </c>
      <c r="M48">
        <v>4</v>
      </c>
      <c r="N48" s="1">
        <v>425</v>
      </c>
      <c r="O48">
        <f>M48*N48</f>
        <v>1700</v>
      </c>
      <c r="P48">
        <v>0</v>
      </c>
      <c r="Q48" s="1">
        <v>407</v>
      </c>
      <c r="R48">
        <f>P48*Q48</f>
        <v>0</v>
      </c>
      <c r="S48">
        <v>4</v>
      </c>
      <c r="T48" s="1">
        <v>389.91660000000002</v>
      </c>
      <c r="U48">
        <f>S48*T48</f>
        <v>1559.6664000000001</v>
      </c>
      <c r="V48">
        <v>11</v>
      </c>
      <c r="W48" s="1">
        <v>334</v>
      </c>
      <c r="X48">
        <f>V48*W48</f>
        <v>3674</v>
      </c>
      <c r="Y48">
        <v>15</v>
      </c>
      <c r="Z48" s="1">
        <v>195.0078</v>
      </c>
      <c r="AA48">
        <f>Y48*Z48</f>
        <v>2925.1170000000002</v>
      </c>
      <c r="AB48">
        <v>55</v>
      </c>
      <c r="AC48" s="1">
        <v>80</v>
      </c>
      <c r="AD48">
        <f>AB48*AC48</f>
        <v>4400</v>
      </c>
      <c r="AE48">
        <v>12</v>
      </c>
      <c r="AF48" s="1">
        <v>11</v>
      </c>
      <c r="AG48">
        <f>AE48*AF48</f>
        <v>132</v>
      </c>
      <c r="AH48">
        <v>101</v>
      </c>
      <c r="AI48" s="29">
        <f>(L48+O48+R48+U48+X48+AA48+AD48+AG48)/G48</f>
        <v>0.63560723466277991</v>
      </c>
      <c r="AJ48" s="29">
        <f>(L48+O48+R48+U48+X48+AA48+AD48+AG48)/H48</f>
        <v>0.25743798568872989</v>
      </c>
      <c r="AK48" s="29">
        <f>(L48+O48+R48+U48+X48+AA48+AD48+AG48)/AH48</f>
        <v>142.48300396039605</v>
      </c>
      <c r="AL48" s="11"/>
    </row>
    <row r="49" spans="1:41" x14ac:dyDescent="0.75">
      <c r="A49" s="11">
        <v>45</v>
      </c>
      <c r="B49" s="11">
        <v>2</v>
      </c>
      <c r="C49" s="10">
        <v>39</v>
      </c>
      <c r="D49" s="11">
        <v>37</v>
      </c>
      <c r="E49" s="3">
        <v>1821287</v>
      </c>
      <c r="F49" s="4">
        <v>44649</v>
      </c>
      <c r="G49" s="19">
        <v>29080</v>
      </c>
      <c r="H49" s="20">
        <v>60900</v>
      </c>
      <c r="I49" s="24">
        <f>G49/H49</f>
        <v>0.47750410509031199</v>
      </c>
      <c r="J49">
        <v>0</v>
      </c>
      <c r="K49" s="1">
        <v>4000</v>
      </c>
      <c r="L49">
        <f>J49*K49</f>
        <v>0</v>
      </c>
      <c r="M49">
        <v>0</v>
      </c>
      <c r="N49" s="1">
        <v>425</v>
      </c>
      <c r="O49">
        <f>M49*N49</f>
        <v>0</v>
      </c>
      <c r="P49">
        <v>0</v>
      </c>
      <c r="Q49" s="1">
        <v>407</v>
      </c>
      <c r="R49">
        <f>P49*Q49</f>
        <v>0</v>
      </c>
      <c r="S49">
        <v>2</v>
      </c>
      <c r="T49" s="1">
        <v>389.91660000000002</v>
      </c>
      <c r="U49">
        <f>S49*T49</f>
        <v>779.83320000000003</v>
      </c>
      <c r="V49">
        <v>6</v>
      </c>
      <c r="W49" s="1">
        <v>334</v>
      </c>
      <c r="X49">
        <f>V49*W49</f>
        <v>2004</v>
      </c>
      <c r="Y49">
        <v>9</v>
      </c>
      <c r="Z49" s="1">
        <v>195.0078</v>
      </c>
      <c r="AA49">
        <f>Y49*Z49</f>
        <v>1755.0702000000001</v>
      </c>
      <c r="AB49">
        <v>54</v>
      </c>
      <c r="AC49" s="1">
        <v>80</v>
      </c>
      <c r="AD49">
        <f>AB49*AC49</f>
        <v>4320</v>
      </c>
      <c r="AE49">
        <v>1</v>
      </c>
      <c r="AF49" s="1">
        <v>11</v>
      </c>
      <c r="AG49">
        <f>AE49*AF49</f>
        <v>11</v>
      </c>
      <c r="AH49">
        <v>72</v>
      </c>
      <c r="AI49" s="29">
        <f>(L49+O49+R49+U49+X49+AA49+AD49+AG49)/G49</f>
        <v>0.30501731086657496</v>
      </c>
      <c r="AJ49" s="29">
        <f>(L49+O49+R49+U49+X49+AA49+AD49+AG49)/H49</f>
        <v>0.14564701806239735</v>
      </c>
      <c r="AK49" s="29">
        <f>(L49+O49+R49+U49+X49+AA49+AD49+AG49)/AH49</f>
        <v>123.19310277777777</v>
      </c>
      <c r="AL49" s="11"/>
    </row>
    <row r="50" spans="1:41" x14ac:dyDescent="0.75">
      <c r="A50" s="11">
        <v>46</v>
      </c>
      <c r="B50" s="11">
        <v>0</v>
      </c>
      <c r="C50" s="10">
        <v>46</v>
      </c>
      <c r="D50" s="11">
        <v>46</v>
      </c>
      <c r="E50" s="3">
        <v>1855833</v>
      </c>
      <c r="F50" s="4">
        <v>44950</v>
      </c>
      <c r="G50" s="19">
        <v>3527</v>
      </c>
      <c r="H50" s="20">
        <v>32300</v>
      </c>
      <c r="I50" s="24">
        <f>G50/H50</f>
        <v>0.10919504643962848</v>
      </c>
      <c r="J50">
        <v>0</v>
      </c>
      <c r="K50" s="1">
        <v>4000</v>
      </c>
      <c r="L50">
        <f>J50*K50</f>
        <v>0</v>
      </c>
      <c r="M50">
        <v>0</v>
      </c>
      <c r="N50" s="1">
        <v>425</v>
      </c>
      <c r="O50">
        <f>M50*N50</f>
        <v>0</v>
      </c>
      <c r="P50">
        <v>0</v>
      </c>
      <c r="Q50" s="1">
        <v>407</v>
      </c>
      <c r="R50">
        <f>P50*Q50</f>
        <v>0</v>
      </c>
      <c r="S50">
        <v>0</v>
      </c>
      <c r="T50" s="1">
        <v>389.91660000000002</v>
      </c>
      <c r="U50">
        <f>S50*T50</f>
        <v>0</v>
      </c>
      <c r="V50">
        <v>0</v>
      </c>
      <c r="W50" s="1">
        <v>334</v>
      </c>
      <c r="X50">
        <f>V50*W50</f>
        <v>0</v>
      </c>
      <c r="Y50">
        <v>1</v>
      </c>
      <c r="Z50" s="1">
        <v>195.0078</v>
      </c>
      <c r="AA50">
        <f>Y50*Z50</f>
        <v>195.0078</v>
      </c>
      <c r="AB50">
        <v>2</v>
      </c>
      <c r="AC50" s="1">
        <v>80</v>
      </c>
      <c r="AD50">
        <f>AB50*AC50</f>
        <v>160</v>
      </c>
      <c r="AE50">
        <v>4</v>
      </c>
      <c r="AF50" s="1">
        <v>11</v>
      </c>
      <c r="AG50">
        <f>AE50*AF50</f>
        <v>44</v>
      </c>
      <c r="AH50">
        <v>7</v>
      </c>
      <c r="AI50" s="29">
        <f>(L50+O50+R50+U50+X50+AA50+AD50+AG50)/G50</f>
        <v>0.1131295151686986</v>
      </c>
      <c r="AJ50" s="29">
        <f>(L50+O50+R50+U50+X50+AA50+AD50+AG50)/H50</f>
        <v>1.2353182662538698E-2</v>
      </c>
      <c r="AK50" s="29">
        <f>(L50+O50+R50+U50+X50+AA50+AD50+AG50)/AH50</f>
        <v>57.00111428571428</v>
      </c>
      <c r="AL50" s="11"/>
    </row>
    <row r="51" spans="1:41" s="1" customFormat="1" x14ac:dyDescent="0.75">
      <c r="A51" s="11">
        <v>47</v>
      </c>
      <c r="B51" s="11">
        <v>0</v>
      </c>
      <c r="C51" s="10">
        <v>47</v>
      </c>
      <c r="D51" s="11">
        <v>47</v>
      </c>
      <c r="E51" s="3" t="s">
        <v>37</v>
      </c>
      <c r="F51" s="4">
        <v>44778</v>
      </c>
      <c r="G51" s="19">
        <v>7981</v>
      </c>
      <c r="H51" s="20">
        <v>96300</v>
      </c>
      <c r="I51" s="24">
        <f>G51/H51</f>
        <v>8.2876427829698854E-2</v>
      </c>
      <c r="J51">
        <v>0</v>
      </c>
      <c r="K51" s="1">
        <v>4000</v>
      </c>
      <c r="L51">
        <f>J51*K51</f>
        <v>0</v>
      </c>
      <c r="M51">
        <v>0</v>
      </c>
      <c r="N51" s="1">
        <v>425</v>
      </c>
      <c r="O51">
        <f>M51*N51</f>
        <v>0</v>
      </c>
      <c r="P51">
        <v>0</v>
      </c>
      <c r="Q51" s="1">
        <v>407</v>
      </c>
      <c r="R51">
        <f>P51*Q51</f>
        <v>0</v>
      </c>
      <c r="S51">
        <v>0</v>
      </c>
      <c r="T51" s="1">
        <v>389.91660000000002</v>
      </c>
      <c r="U51">
        <f>S51*T51</f>
        <v>0</v>
      </c>
      <c r="V51">
        <v>0</v>
      </c>
      <c r="W51" s="1">
        <v>334</v>
      </c>
      <c r="X51">
        <f>V51*W51</f>
        <v>0</v>
      </c>
      <c r="Y51">
        <v>0</v>
      </c>
      <c r="Z51" s="1">
        <v>195.0078</v>
      </c>
      <c r="AA51">
        <f>Y51*Z51</f>
        <v>0</v>
      </c>
      <c r="AB51">
        <v>4</v>
      </c>
      <c r="AC51" s="1">
        <v>80</v>
      </c>
      <c r="AD51">
        <f>AB51*AC51</f>
        <v>320</v>
      </c>
      <c r="AE51">
        <v>4</v>
      </c>
      <c r="AF51" s="1">
        <v>11</v>
      </c>
      <c r="AG51">
        <f>AE51*AF51</f>
        <v>44</v>
      </c>
      <c r="AH51">
        <v>8</v>
      </c>
      <c r="AI51" s="29">
        <f>(L51+O51+R51+U51+X51+AA51+AD51+AG51)/G51</f>
        <v>4.5608319759428646E-2</v>
      </c>
      <c r="AJ51" s="29">
        <f>(L51+O51+R51+U51+X51+AA51+AD51+AG51)/H51</f>
        <v>3.7798546209761165E-3</v>
      </c>
      <c r="AK51" s="29">
        <f>(L51+O51+R51+U51+X51+AA51+AD51+AG51)/AH51</f>
        <v>45.5</v>
      </c>
      <c r="AL51" s="11"/>
      <c r="AM51"/>
      <c r="AN51"/>
      <c r="AO51"/>
    </row>
    <row r="52" spans="1:41" x14ac:dyDescent="0.75">
      <c r="A52" s="10" t="s">
        <v>20</v>
      </c>
      <c r="B52" s="10" t="s">
        <v>20</v>
      </c>
      <c r="C52" s="10" t="s">
        <v>20</v>
      </c>
      <c r="D52" s="10" t="s">
        <v>20</v>
      </c>
      <c r="E52" s="12" t="s">
        <v>19</v>
      </c>
      <c r="F52" s="17"/>
      <c r="G52" s="15">
        <v>941229</v>
      </c>
      <c r="H52" s="17" t="s">
        <v>18</v>
      </c>
      <c r="I52" s="25" t="s">
        <v>18</v>
      </c>
      <c r="J52" s="17" t="s">
        <v>44</v>
      </c>
      <c r="K52" s="17">
        <v>4000</v>
      </c>
      <c r="L52" s="16">
        <v>0</v>
      </c>
      <c r="M52" s="17" t="s">
        <v>44</v>
      </c>
      <c r="N52" s="17">
        <v>425</v>
      </c>
      <c r="O52" s="16">
        <v>0</v>
      </c>
      <c r="P52" s="17" t="s">
        <v>44</v>
      </c>
      <c r="Q52" s="17">
        <v>407</v>
      </c>
      <c r="R52" s="16">
        <v>0</v>
      </c>
      <c r="S52" s="17" t="s">
        <v>44</v>
      </c>
      <c r="T52" s="17">
        <v>389.91660000000002</v>
      </c>
      <c r="U52" s="16">
        <v>0</v>
      </c>
      <c r="V52" s="17" t="s">
        <v>44</v>
      </c>
      <c r="W52" s="17">
        <v>334</v>
      </c>
      <c r="X52" s="16">
        <v>0</v>
      </c>
      <c r="Y52" s="17" t="s">
        <v>44</v>
      </c>
      <c r="Z52" s="17">
        <v>195.0078</v>
      </c>
      <c r="AA52" s="16">
        <v>0</v>
      </c>
      <c r="AB52" s="17" t="s">
        <v>44</v>
      </c>
      <c r="AC52" s="17">
        <v>80</v>
      </c>
      <c r="AD52" s="16">
        <v>0</v>
      </c>
      <c r="AE52" s="17" t="s">
        <v>44</v>
      </c>
      <c r="AF52" s="17">
        <v>11</v>
      </c>
      <c r="AG52" s="16">
        <v>0</v>
      </c>
      <c r="AH52" s="17">
        <v>0</v>
      </c>
      <c r="AI52" s="17" t="s">
        <v>49</v>
      </c>
      <c r="AJ52" s="17" t="s">
        <v>49</v>
      </c>
      <c r="AK52" s="17" t="s">
        <v>49</v>
      </c>
      <c r="AL52" s="10"/>
      <c r="AM52" s="1"/>
      <c r="AN52" s="1"/>
      <c r="AO52" s="1"/>
    </row>
    <row r="53" spans="1:41" x14ac:dyDescent="0.75">
      <c r="A53" s="10" t="s">
        <v>20</v>
      </c>
      <c r="B53" s="10" t="s">
        <v>20</v>
      </c>
      <c r="C53" s="10" t="s">
        <v>20</v>
      </c>
      <c r="D53" s="10" t="s">
        <v>20</v>
      </c>
      <c r="E53" s="26">
        <v>1855834</v>
      </c>
      <c r="F53" s="13">
        <v>44971</v>
      </c>
      <c r="G53" s="14">
        <v>234</v>
      </c>
      <c r="H53" s="15">
        <v>9350</v>
      </c>
      <c r="I53" s="25">
        <f>G53/H53</f>
        <v>2.502673796791444E-2</v>
      </c>
      <c r="J53" s="16">
        <v>0</v>
      </c>
      <c r="K53" s="17">
        <v>4000</v>
      </c>
      <c r="L53" s="16">
        <f>J53*K53</f>
        <v>0</v>
      </c>
      <c r="M53" s="16">
        <v>0</v>
      </c>
      <c r="N53" s="17">
        <v>425</v>
      </c>
      <c r="O53" s="16">
        <f>M53*N53</f>
        <v>0</v>
      </c>
      <c r="P53" s="16">
        <v>0</v>
      </c>
      <c r="Q53" s="17">
        <v>407</v>
      </c>
      <c r="R53" s="16">
        <f>P53*Q53</f>
        <v>0</v>
      </c>
      <c r="S53" s="16">
        <v>0</v>
      </c>
      <c r="T53" s="17">
        <v>389.91660000000002</v>
      </c>
      <c r="U53" s="16">
        <f>S53*T53</f>
        <v>0</v>
      </c>
      <c r="V53" s="16">
        <v>0</v>
      </c>
      <c r="W53" s="17">
        <v>334</v>
      </c>
      <c r="X53" s="16">
        <f>V53*W53</f>
        <v>0</v>
      </c>
      <c r="Y53" s="16">
        <v>0</v>
      </c>
      <c r="Z53" s="17">
        <v>195.0078</v>
      </c>
      <c r="AA53" s="16">
        <f>Y53*Z53</f>
        <v>0</v>
      </c>
      <c r="AB53" s="16">
        <v>0</v>
      </c>
      <c r="AC53" s="17">
        <v>80</v>
      </c>
      <c r="AD53" s="16">
        <f>AB53*AC53</f>
        <v>0</v>
      </c>
      <c r="AE53" s="16">
        <v>0</v>
      </c>
      <c r="AF53" s="17">
        <v>11</v>
      </c>
      <c r="AG53" s="16">
        <f>AE53*AF53</f>
        <v>0</v>
      </c>
      <c r="AH53" s="16">
        <v>0</v>
      </c>
      <c r="AI53" s="17" t="s">
        <v>49</v>
      </c>
      <c r="AJ53" s="17" t="s">
        <v>49</v>
      </c>
      <c r="AK53" s="17" t="s">
        <v>49</v>
      </c>
      <c r="AL53" s="11" t="s">
        <v>41</v>
      </c>
    </row>
    <row r="54" spans="1:41" x14ac:dyDescent="0.75">
      <c r="A54" s="11"/>
      <c r="B54" s="11"/>
      <c r="C54" s="10"/>
      <c r="D54" s="11"/>
      <c r="E54" s="9"/>
      <c r="F54" s="10" t="s">
        <v>50</v>
      </c>
      <c r="G54" s="22">
        <f>SUM(G5:G53)</f>
        <v>17517395</v>
      </c>
      <c r="H54" s="22">
        <f>SUM(H5:H53)</f>
        <v>28760800</v>
      </c>
      <c r="I54" s="10">
        <f>G54/H54</f>
        <v>0.60907189647019555</v>
      </c>
      <c r="J54" s="11">
        <f>SUM(J5:J53)</f>
        <v>1028</v>
      </c>
      <c r="K54" s="11"/>
      <c r="L54" s="11">
        <f>SUM(L5:L53)</f>
        <v>4112000</v>
      </c>
      <c r="M54" s="11">
        <f>SUM(M5:M53)</f>
        <v>1116</v>
      </c>
      <c r="N54" s="11"/>
      <c r="O54" s="11">
        <f>SUM(O5:O53)</f>
        <v>474300</v>
      </c>
      <c r="P54" s="11">
        <f>SUM(P5:P53)</f>
        <v>61</v>
      </c>
      <c r="Q54" s="11"/>
      <c r="R54" s="11">
        <f>SUM(R5:R53)</f>
        <v>24827</v>
      </c>
      <c r="S54" s="11">
        <f>SUM(S5:S53)</f>
        <v>1391</v>
      </c>
      <c r="T54" s="11"/>
      <c r="U54" s="11">
        <f>SUM(U5:U53)</f>
        <v>542373.9905999999</v>
      </c>
      <c r="V54" s="11">
        <f>SUM(V5:V53)</f>
        <v>4140</v>
      </c>
      <c r="W54" s="11"/>
      <c r="X54" s="11">
        <f>SUM(X5:X53)</f>
        <v>1382760</v>
      </c>
      <c r="Y54" s="11">
        <f>SUM(Y5:Y53)</f>
        <v>6443</v>
      </c>
      <c r="Z54" s="11"/>
      <c r="AA54" s="11">
        <f>SUM(AA5:AA53)</f>
        <v>1256435.2553999997</v>
      </c>
      <c r="AB54" s="11">
        <f>SUM(AB5:AB53)</f>
        <v>30592</v>
      </c>
      <c r="AC54" s="11"/>
      <c r="AD54" s="11">
        <f>SUM(AD5:AD53)</f>
        <v>2447360</v>
      </c>
      <c r="AE54" s="11">
        <f>SUM(AE5:AE53)</f>
        <v>1262</v>
      </c>
      <c r="AF54" s="11"/>
      <c r="AG54" s="11">
        <f>SUM(AG5:AG53)</f>
        <v>13882</v>
      </c>
      <c r="AH54" s="11">
        <f>SUM(AH5:AH53)</f>
        <v>46034</v>
      </c>
      <c r="AI54" s="23">
        <f>(L54+O54+R54+U54+X54+AA54+AD54+AG54)/G54</f>
        <v>0.58535748300475043</v>
      </c>
      <c r="AJ54" s="23">
        <f>(L54+O54+R54+U54+X54+AA54+AD54+AG54)/H54</f>
        <v>0.35652479228672357</v>
      </c>
      <c r="AK54" s="23"/>
      <c r="AL54" s="11"/>
    </row>
    <row r="55" spans="1:41" x14ac:dyDescent="0.75">
      <c r="A55" s="11"/>
      <c r="B55" s="21"/>
      <c r="C55" s="7"/>
      <c r="D55" s="8"/>
      <c r="E55" s="6"/>
      <c r="F55" s="6"/>
      <c r="G55" s="7"/>
      <c r="H55" s="7"/>
      <c r="I55" s="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11"/>
    </row>
  </sheetData>
  <sortState xmlns:xlrd2="http://schemas.microsoft.com/office/spreadsheetml/2017/richdata2" ref="A5:AO51">
    <sortCondition descending="1" ref="AK5:AK51"/>
  </sortState>
  <conditionalFormatting sqref="I5:I5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5:AI5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:AH5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5:AE5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:AB5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:Y5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:V5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:S5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5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:M5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:J5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:H5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:G5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5:AJ5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:AK5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WelcomeTheEagle</dc:creator>
  <cp:lastModifiedBy>Albert WelcomeTheEagle</cp:lastModifiedBy>
  <dcterms:created xsi:type="dcterms:W3CDTF">2024-01-25T17:04:29Z</dcterms:created>
  <dcterms:modified xsi:type="dcterms:W3CDTF">2024-01-26T06:35:22Z</dcterms:modified>
</cp:coreProperties>
</file>